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I:\.shortcut-targets-by-id\0BydmBeRrep3tYVFlay1MYVZPZmM\GGBC\2. Comité Técnico (José Manuel Ávila)\2025\2025_CASA Guatemala\2025_CASAv2.0\Formularios\Espacios Interiores\"/>
    </mc:Choice>
  </mc:AlternateContent>
  <xr:revisionPtr revIDLastSave="0" documentId="13_ncr:1_{2D6ECFE2-C612-4581-94D6-F5BA808B8102}" xr6:coauthVersionLast="47" xr6:coauthVersionMax="47" xr10:uidLastSave="{00000000-0000-0000-0000-000000000000}"/>
  <bookViews>
    <workbookView xWindow="-108" yWindow="-108" windowWidth="23256" windowHeight="12456" xr2:uid="{4F9EFEAA-8242-48FC-B186-CB91128A6F6F}"/>
  </bookViews>
  <sheets>
    <sheet name="Condiciones de uso" sheetId="4" r:id="rId1"/>
    <sheet name="Información general" sheetId="2" r:id="rId2"/>
    <sheet name="Ventilación Natural" sheetId="1" r:id="rId3"/>
    <sheet name="Ventiladores de Techo"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4" i="3" l="1"/>
  <c r="Y7" i="3" s="1"/>
  <c r="J69" i="3"/>
  <c r="J57" i="3"/>
  <c r="J45" i="3"/>
  <c r="J33" i="3"/>
  <c r="J21" i="3"/>
  <c r="J83" i="3"/>
  <c r="J82" i="3"/>
  <c r="J81" i="3"/>
  <c r="J80" i="3"/>
  <c r="J79" i="3"/>
  <c r="J78" i="3"/>
  <c r="J77" i="3"/>
  <c r="J76" i="3"/>
  <c r="J75" i="3"/>
  <c r="J74" i="3"/>
  <c r="J68" i="3"/>
  <c r="J67" i="3"/>
  <c r="J66" i="3"/>
  <c r="J65" i="3"/>
  <c r="J64" i="3"/>
  <c r="J63" i="3"/>
  <c r="J62" i="3"/>
  <c r="J61" i="3"/>
  <c r="J60" i="3"/>
  <c r="J59" i="3"/>
  <c r="J56" i="3"/>
  <c r="J55" i="3"/>
  <c r="J54" i="3"/>
  <c r="J53" i="3"/>
  <c r="J52" i="3"/>
  <c r="J51" i="3"/>
  <c r="J50" i="3"/>
  <c r="J49" i="3"/>
  <c r="J48" i="3"/>
  <c r="J47" i="3"/>
  <c r="J44" i="3"/>
  <c r="J43" i="3"/>
  <c r="J42" i="3"/>
  <c r="J41" i="3"/>
  <c r="J40" i="3"/>
  <c r="J39" i="3"/>
  <c r="J38" i="3"/>
  <c r="J37" i="3"/>
  <c r="J36" i="3"/>
  <c r="J35" i="3"/>
  <c r="J32" i="3"/>
  <c r="J31" i="3"/>
  <c r="J30" i="3"/>
  <c r="J29" i="3"/>
  <c r="J28" i="3"/>
  <c r="J27" i="3"/>
  <c r="J26" i="3"/>
  <c r="J25" i="3"/>
  <c r="J24" i="3"/>
  <c r="J23" i="3"/>
  <c r="J12" i="3"/>
  <c r="J13" i="3"/>
  <c r="J14" i="3"/>
  <c r="J15" i="3"/>
  <c r="J16" i="3"/>
  <c r="J17" i="3"/>
  <c r="J18" i="3"/>
  <c r="J19" i="3"/>
  <c r="J20" i="3"/>
  <c r="J11" i="3"/>
  <c r="Y1" i="3"/>
  <c r="H21" i="3"/>
  <c r="Y2" i="3" s="1"/>
  <c r="H84" i="3"/>
  <c r="Y6" i="3" s="1"/>
  <c r="H69" i="3"/>
  <c r="H57" i="3"/>
  <c r="H45" i="3"/>
  <c r="H33" i="3"/>
  <c r="AB1" i="3" l="1"/>
  <c r="Y8" i="3"/>
  <c r="E104" i="2" s="1"/>
  <c r="Y3" i="3"/>
  <c r="Y4" i="3" s="1"/>
  <c r="K83" i="3"/>
  <c r="K82" i="3"/>
  <c r="K81" i="3"/>
  <c r="K80" i="3"/>
  <c r="K79" i="3"/>
  <c r="K78" i="3"/>
  <c r="K77" i="3"/>
  <c r="K76" i="3"/>
  <c r="K75" i="3"/>
  <c r="K74" i="3"/>
  <c r="K68" i="3"/>
  <c r="K67" i="3"/>
  <c r="K66" i="3"/>
  <c r="K65" i="3"/>
  <c r="K64" i="3"/>
  <c r="K63" i="3"/>
  <c r="K62" i="3"/>
  <c r="K61" i="3"/>
  <c r="K60" i="3"/>
  <c r="K59" i="3"/>
  <c r="K56" i="3"/>
  <c r="K55" i="3"/>
  <c r="K54" i="3"/>
  <c r="K53" i="3"/>
  <c r="K52" i="3"/>
  <c r="K51" i="3"/>
  <c r="K50" i="3"/>
  <c r="K49" i="3"/>
  <c r="K48" i="3"/>
  <c r="K47" i="3"/>
  <c r="K44" i="3"/>
  <c r="K43" i="3"/>
  <c r="K42" i="3"/>
  <c r="K41" i="3"/>
  <c r="K40" i="3"/>
  <c r="K39" i="3"/>
  <c r="K38" i="3"/>
  <c r="K37" i="3"/>
  <c r="K36" i="3"/>
  <c r="K35" i="3"/>
  <c r="K32" i="3"/>
  <c r="K31" i="3"/>
  <c r="K30" i="3"/>
  <c r="K29" i="3"/>
  <c r="K28" i="3"/>
  <c r="K27" i="3"/>
  <c r="K26" i="3"/>
  <c r="K25" i="3"/>
  <c r="K24" i="3"/>
  <c r="K23" i="3"/>
  <c r="K12" i="3"/>
  <c r="K13" i="3"/>
  <c r="K14" i="3"/>
  <c r="K15" i="3"/>
  <c r="K16" i="3"/>
  <c r="K17" i="3"/>
  <c r="K18" i="3"/>
  <c r="K19" i="3"/>
  <c r="K20" i="3"/>
  <c r="K11" i="3"/>
  <c r="E6" i="3"/>
  <c r="E5" i="3"/>
  <c r="E4" i="3"/>
  <c r="E4" i="1"/>
  <c r="W23" i="1"/>
  <c r="E34" i="2" s="1"/>
  <c r="W24" i="1"/>
  <c r="E36" i="2" s="1"/>
  <c r="W25" i="1"/>
  <c r="E38" i="2" s="1"/>
  <c r="W26" i="1"/>
  <c r="E40" i="2" s="1"/>
  <c r="W27" i="1"/>
  <c r="E42" i="2" s="1"/>
  <c r="W22" i="1"/>
  <c r="E32" i="2" s="1"/>
  <c r="J68" i="1"/>
  <c r="J56" i="1"/>
  <c r="J67" i="1"/>
  <c r="J66" i="1"/>
  <c r="J65" i="1"/>
  <c r="J64" i="1"/>
  <c r="J63" i="1"/>
  <c r="J62" i="1"/>
  <c r="J61" i="1"/>
  <c r="J60" i="1"/>
  <c r="J59" i="1"/>
  <c r="J58" i="1"/>
  <c r="J55" i="1"/>
  <c r="J54" i="1"/>
  <c r="J53" i="1"/>
  <c r="J52" i="1"/>
  <c r="J51" i="1"/>
  <c r="J50" i="1"/>
  <c r="J49" i="1"/>
  <c r="J48" i="1"/>
  <c r="J47" i="1"/>
  <c r="J46" i="1"/>
  <c r="J43" i="1"/>
  <c r="J42" i="1"/>
  <c r="J41" i="1"/>
  <c r="J40" i="1"/>
  <c r="J39" i="1"/>
  <c r="J38" i="1"/>
  <c r="J37" i="1"/>
  <c r="J36" i="1"/>
  <c r="J35" i="1"/>
  <c r="J34" i="1"/>
  <c r="J31" i="1"/>
  <c r="J30" i="1"/>
  <c r="J29" i="1"/>
  <c r="J28" i="1"/>
  <c r="J27" i="1"/>
  <c r="J26" i="1"/>
  <c r="J25" i="1"/>
  <c r="J24" i="1"/>
  <c r="J23" i="1"/>
  <c r="J22" i="1"/>
  <c r="J32" i="1" s="1"/>
  <c r="J11" i="1"/>
  <c r="J12" i="1"/>
  <c r="J13" i="1"/>
  <c r="J14" i="1"/>
  <c r="J15" i="1"/>
  <c r="J16" i="1"/>
  <c r="J17" i="1"/>
  <c r="J18" i="1"/>
  <c r="J19" i="1"/>
  <c r="J10" i="1"/>
  <c r="X12" i="1"/>
  <c r="E69" i="2" s="1"/>
  <c r="X13" i="1"/>
  <c r="E71" i="2" s="1"/>
  <c r="P11" i="1"/>
  <c r="P12" i="1"/>
  <c r="P13" i="1"/>
  <c r="P14" i="1"/>
  <c r="P15" i="1"/>
  <c r="P16" i="1"/>
  <c r="P17" i="1"/>
  <c r="P18" i="1"/>
  <c r="P19" i="1"/>
  <c r="P22" i="1"/>
  <c r="P23" i="1"/>
  <c r="P24" i="1"/>
  <c r="P25" i="1"/>
  <c r="P26" i="1"/>
  <c r="P27" i="1"/>
  <c r="P28" i="1"/>
  <c r="P29" i="1"/>
  <c r="P30" i="1"/>
  <c r="P31" i="1"/>
  <c r="P34" i="1"/>
  <c r="P35" i="1"/>
  <c r="P36" i="1"/>
  <c r="P37" i="1"/>
  <c r="P38" i="1"/>
  <c r="P39" i="1"/>
  <c r="P40" i="1"/>
  <c r="P41" i="1"/>
  <c r="P42" i="1"/>
  <c r="P43" i="1"/>
  <c r="P10" i="1"/>
  <c r="W2" i="1"/>
  <c r="K67" i="1"/>
  <c r="K66" i="1"/>
  <c r="K65" i="1"/>
  <c r="K64" i="1"/>
  <c r="K63" i="1"/>
  <c r="K62" i="1"/>
  <c r="K61" i="1"/>
  <c r="K60" i="1"/>
  <c r="K59" i="1"/>
  <c r="K58" i="1"/>
  <c r="K55" i="1"/>
  <c r="K54" i="1"/>
  <c r="K53" i="1"/>
  <c r="K52" i="1"/>
  <c r="K51" i="1"/>
  <c r="K50" i="1"/>
  <c r="K49" i="1"/>
  <c r="K48" i="1"/>
  <c r="K47" i="1"/>
  <c r="K46" i="1"/>
  <c r="K43" i="1"/>
  <c r="K42" i="1"/>
  <c r="K41" i="1"/>
  <c r="K40" i="1"/>
  <c r="K39" i="1"/>
  <c r="K38" i="1"/>
  <c r="K37" i="1"/>
  <c r="K36" i="1"/>
  <c r="K35" i="1"/>
  <c r="K34" i="1"/>
  <c r="K44" i="1" s="1"/>
  <c r="K31" i="1"/>
  <c r="K30" i="1"/>
  <c r="K29" i="1"/>
  <c r="K28" i="1"/>
  <c r="K27" i="1"/>
  <c r="K26" i="1"/>
  <c r="K25" i="1"/>
  <c r="K24" i="1"/>
  <c r="K32" i="1" s="1"/>
  <c r="K23" i="1"/>
  <c r="K22" i="1"/>
  <c r="K11" i="1"/>
  <c r="X10" i="1" s="1"/>
  <c r="E65" i="2" s="1"/>
  <c r="K12" i="1"/>
  <c r="K13" i="1"/>
  <c r="K14" i="1"/>
  <c r="K15" i="1"/>
  <c r="K16" i="1"/>
  <c r="K17" i="1"/>
  <c r="K18" i="1"/>
  <c r="K19" i="1"/>
  <c r="P67" i="1"/>
  <c r="P66" i="1"/>
  <c r="P65" i="1"/>
  <c r="P64" i="1"/>
  <c r="P63" i="1"/>
  <c r="P62" i="1"/>
  <c r="P61" i="1"/>
  <c r="P60" i="1"/>
  <c r="P59" i="1"/>
  <c r="P58" i="1"/>
  <c r="P55" i="1"/>
  <c r="P54" i="1"/>
  <c r="P53" i="1"/>
  <c r="P52" i="1"/>
  <c r="P51" i="1"/>
  <c r="P50" i="1"/>
  <c r="P49" i="1"/>
  <c r="P48" i="1"/>
  <c r="P47" i="1"/>
  <c r="P46" i="1"/>
  <c r="K10" i="1"/>
  <c r="X11" i="1" s="1"/>
  <c r="E67" i="2" s="1"/>
  <c r="L68" i="1"/>
  <c r="P68" i="1" s="1"/>
  <c r="L56" i="1"/>
  <c r="P56" i="1" s="1"/>
  <c r="L44" i="1"/>
  <c r="P44" i="1" s="1"/>
  <c r="L32" i="1"/>
  <c r="P32" i="1" s="1"/>
  <c r="L20" i="1"/>
  <c r="Z13" i="1"/>
  <c r="Z14" i="1"/>
  <c r="Z15" i="1"/>
  <c r="Z12" i="1"/>
  <c r="Z11" i="1"/>
  <c r="Z10" i="1"/>
  <c r="O10" i="1" a="1"/>
  <c r="O10" i="1" s="1"/>
  <c r="O22" i="1" a="1"/>
  <c r="O22" i="1" s="1"/>
  <c r="AB2" i="3" l="1"/>
  <c r="K68" i="1"/>
  <c r="K56" i="1"/>
  <c r="J44" i="1"/>
  <c r="J20" i="1"/>
  <c r="W16" i="1" s="1"/>
  <c r="K20" i="1"/>
  <c r="E101" i="2"/>
  <c r="C107" i="2"/>
  <c r="D12" i="2"/>
  <c r="W3" i="1"/>
  <c r="P20" i="1"/>
  <c r="W4" i="1" s="1"/>
  <c r="C45" i="2" s="1"/>
  <c r="X16" i="1" l="1"/>
  <c r="C74" i="2" s="1"/>
  <c r="D13" i="2"/>
  <c r="E6" i="1"/>
  <c r="E5" i="1"/>
  <c r="O58" i="1" a="1"/>
  <c r="O58" i="1" s="1"/>
  <c r="O46" i="1" a="1"/>
  <c r="O46" i="1" s="1"/>
  <c r="O34" i="1" a="1"/>
  <c r="O34" i="1" s="1"/>
  <c r="E28" i="2"/>
  <c r="D28" i="2"/>
  <c r="C28" i="2"/>
  <c r="C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<sst xmlns="http://schemas.openxmlformats.org/spreadsheetml/2006/main" count="642" uniqueCount="131">
  <si>
    <t>Proyecto</t>
  </si>
  <si>
    <t>No. de Registro</t>
  </si>
  <si>
    <t>Fecha de Emisión</t>
  </si>
  <si>
    <t>Formulario EI-C1</t>
  </si>
  <si>
    <t xml:space="preserve"> ESPACIOS INTERIORES / Logro 1 / Aperturas de Ventilación Natural</t>
  </si>
  <si>
    <t>Unidad Habitacional</t>
  </si>
  <si>
    <t>Tipología de Unidad Habitacional</t>
  </si>
  <si>
    <t>Espacio</t>
  </si>
  <si>
    <t>Largo (L)</t>
  </si>
  <si>
    <t>Altura (h)</t>
  </si>
  <si>
    <t xml:space="preserve">Tipo de Ventilación </t>
  </si>
  <si>
    <t>Relación máxima piso / altura</t>
  </si>
  <si>
    <t>Relación piso / altura</t>
  </si>
  <si>
    <t>Seleccionar</t>
  </si>
  <si>
    <t>Área efectiva de vetnilación (m2)</t>
  </si>
  <si>
    <t>No. Unidades</t>
  </si>
  <si>
    <t>Ambiente</t>
  </si>
  <si>
    <t>Apertura única</t>
  </si>
  <si>
    <t>Aperturas múltiples</t>
  </si>
  <si>
    <t>Ventilación cruzada</t>
  </si>
  <si>
    <t>Ventilación adyacente</t>
  </si>
  <si>
    <t>Detalle(s) / Tipo(s) de Ventanas</t>
  </si>
  <si>
    <t>Dormitorio</t>
  </si>
  <si>
    <t>Sala</t>
  </si>
  <si>
    <t>Comedor</t>
  </si>
  <si>
    <t>Cocina</t>
  </si>
  <si>
    <t>Estudios</t>
  </si>
  <si>
    <t>% Aberturas mínimas para ventilación natural</t>
  </si>
  <si>
    <t>Aberturas mejoradas para ventilación natural </t>
  </si>
  <si>
    <t>Aberturas óptimas para ventilación natural</t>
  </si>
  <si>
    <t>Configuración combinada (Sala / comedor / cocina)</t>
  </si>
  <si>
    <t>% Minimo de ventilación requerida</t>
  </si>
  <si>
    <t>% Ventilación Natural</t>
  </si>
  <si>
    <t>Área (m2)</t>
  </si>
  <si>
    <t>Relación piso / altura ponderada</t>
  </si>
  <si>
    <t>% Ventilación natural ponderado</t>
  </si>
  <si>
    <t>Nombre del proyecto</t>
  </si>
  <si>
    <t>Dormitorios</t>
  </si>
  <si>
    <t xml:space="preserve">Comedor </t>
  </si>
  <si>
    <t>Configuraciones combinadas</t>
  </si>
  <si>
    <t xml:space="preserve">Tabla EI-001 Aberturas de ventilación natural por espacio. </t>
  </si>
  <si>
    <t>No cumple con aperturas mínimas para ventilación natural</t>
  </si>
  <si>
    <t>Resultado de cumplimiento:</t>
  </si>
  <si>
    <t>Nombre del Ambiente</t>
  </si>
  <si>
    <t>m2</t>
  </si>
  <si>
    <t>Area regularmente ocupada</t>
  </si>
  <si>
    <t>% ventilación natural media</t>
  </si>
  <si>
    <t>Total de unidades residenciales</t>
  </si>
  <si>
    <t>Unidades Residenciales</t>
  </si>
  <si>
    <t>Tipo de ventilación</t>
  </si>
  <si>
    <t>L/h</t>
  </si>
  <si>
    <t>Única abertura de ventilación</t>
  </si>
  <si>
    <t>Multiples aberturas de ventilación</t>
  </si>
  <si>
    <t>Resultados. % de apertura para ventilación natural</t>
  </si>
  <si>
    <t>l/h requerida</t>
  </si>
  <si>
    <t>Resultados. Proporción del espacio por tipo de ventilación</t>
  </si>
  <si>
    <t>Aperturas de ventilación</t>
  </si>
  <si>
    <t>Ventilación natural media obtenida</t>
  </si>
  <si>
    <t>Media requerida</t>
  </si>
  <si>
    <t>l/h media obtenida</t>
  </si>
  <si>
    <t>Resultado aperturas de ventilación</t>
  </si>
  <si>
    <t>Información general del proyecto:</t>
  </si>
  <si>
    <t xml:space="preserve">Parte 1. Ventilación Natural.  </t>
  </si>
  <si>
    <r>
      <rPr>
        <sz val="7.5"/>
        <color theme="1"/>
        <rFont val="Aptos Narrow"/>
        <family val="2"/>
      </rPr>
      <t xml:space="preserve">Demostrar que los ambientes regularmente ocupados de las unidades residenciales, cumplen con los siguientes requerimientos de apertura para ventilación natural, según la Tabla EI-001. </t>
    </r>
    <r>
      <rPr>
        <sz val="7.5"/>
        <color rgb="FFFFFFFF"/>
        <rFont val="Arial"/>
        <family val="2"/>
      </rPr>
      <t xml:space="preserve">01 Aberturas de ventilación natural por espacio. </t>
    </r>
  </si>
  <si>
    <r>
      <t xml:space="preserve">El proyecto </t>
    </r>
    <r>
      <rPr>
        <b/>
        <sz val="8"/>
        <color theme="1"/>
        <rFont val="Aptos Narrow"/>
        <family val="2"/>
        <scheme val="minor"/>
      </rPr>
      <t>cumple</t>
    </r>
    <r>
      <rPr>
        <sz val="8"/>
        <color theme="1"/>
        <rFont val="Aptos Narrow"/>
        <family val="2"/>
        <scheme val="minor"/>
      </rPr>
      <t xml:space="preserve"> con la proporción de espacio para ambientes naturalmente ventilados</t>
    </r>
  </si>
  <si>
    <r>
      <t xml:space="preserve">El proyecto </t>
    </r>
    <r>
      <rPr>
        <b/>
        <sz val="8"/>
        <color theme="1"/>
        <rFont val="Aptos Narrow"/>
        <family val="2"/>
        <scheme val="minor"/>
      </rPr>
      <t>no cumple</t>
    </r>
    <r>
      <rPr>
        <sz val="8"/>
        <color theme="1"/>
        <rFont val="Aptos Narrow"/>
        <family val="2"/>
        <scheme val="minor"/>
      </rPr>
      <t xml:space="preserve"> con la proporción de espacio para ambientes naturalmente ventilados</t>
    </r>
  </si>
  <si>
    <t xml:space="preserve">Parte 2. Proporción del espacio.  </t>
  </si>
  <si>
    <t>Para asegurar ingreso y flujo de ventilación constante, los espacios naturalmente ventilados deben cumplir con las consideraciones siguientes respecto a la relación entre la profundidad máxima del de la habitación, y la altura de piso a cielo terminado.</t>
  </si>
  <si>
    <r>
      <rPr>
        <b/>
        <sz val="9"/>
        <color theme="1"/>
        <rFont val="Aptos Narrow"/>
        <family val="2"/>
      </rPr>
      <t>Instrucciones:</t>
    </r>
    <r>
      <rPr>
        <sz val="9"/>
        <color theme="1"/>
        <rFont val="Aptos Narrow"/>
        <family val="2"/>
      </rPr>
      <t xml:space="preserve"> </t>
    </r>
    <r>
      <rPr>
        <sz val="7.5"/>
        <color theme="1"/>
        <rFont val="Aptos Narrow"/>
        <family val="2"/>
      </rPr>
      <t xml:space="preserve">
Este formulario utiliza el ponderado resultante de la evaluación de aperturas de ventilación y proporción del espacio para determinar el cumplimiento con los requerimientos establecidos en la Guía de Aplicación de CASA Guatemala. Utilizar las siguientes secciones del formulario para completar la información específica del proyecto. 
El formulario permite ingresar la información de hasta 5 tipos de unidades residenciales. Para proyectos con más de 5 tipologías pueden agrupar tipologías de similar características y área de superficie. </t>
    </r>
  </si>
  <si>
    <t>*n.a = No aplica</t>
  </si>
  <si>
    <t>Ventilación natural</t>
  </si>
  <si>
    <t>% media obtenida</t>
  </si>
  <si>
    <t>V2.0</t>
  </si>
  <si>
    <t>Unidades Habtiacionales</t>
  </si>
  <si>
    <t>Ancho (A)</t>
  </si>
  <si>
    <t xml:space="preserve">Ventiladores de techo requeridos. </t>
  </si>
  <si>
    <t>Ancho</t>
  </si>
  <si>
    <t>Longitud</t>
  </si>
  <si>
    <t>1,2/1</t>
  </si>
  <si>
    <t>1,4/1</t>
  </si>
  <si>
    <t>1,5/1</t>
  </si>
  <si>
    <t>1,5/2</t>
  </si>
  <si>
    <t>1,2/2</t>
  </si>
  <si>
    <t>1,4/2</t>
  </si>
  <si>
    <t>1,2/3</t>
  </si>
  <si>
    <t>1,4/3</t>
  </si>
  <si>
    <t>1,5/3</t>
  </si>
  <si>
    <t>0,9/4</t>
  </si>
  <si>
    <t>1,05/4</t>
  </si>
  <si>
    <t>1,2/4</t>
  </si>
  <si>
    <t>1,4/4</t>
  </si>
  <si>
    <t>1,5/4</t>
  </si>
  <si>
    <t>1,2/6</t>
  </si>
  <si>
    <t>1,4/6</t>
  </si>
  <si>
    <t>1,5/6</t>
  </si>
  <si>
    <t>1,4/8</t>
  </si>
  <si>
    <t>1,4/9</t>
  </si>
  <si>
    <t>1,5/9</t>
  </si>
  <si>
    <t>Marca / modelo del ventilador instalado</t>
  </si>
  <si>
    <t>No. Ventiladores instalados</t>
  </si>
  <si>
    <t>Diametro (m)</t>
  </si>
  <si>
    <t>Areas comunes de ocupación regular</t>
  </si>
  <si>
    <t xml:space="preserve">Areas comunes </t>
  </si>
  <si>
    <t>Gimnasios</t>
  </si>
  <si>
    <t>Salones sociales interiores</t>
  </si>
  <si>
    <t>Salas de reunión, espacios de trabajo / coworking</t>
  </si>
  <si>
    <t>Parte 3. Ventiladores de Techo</t>
  </si>
  <si>
    <t>(Diametro de Ventilador (m) ) / (Número de ventiladores)</t>
  </si>
  <si>
    <t>Resultados. Ambientes con ventilación en techo</t>
  </si>
  <si>
    <t>N/D = No hay requerimiento para ventiladores de techo</t>
  </si>
  <si>
    <t>Si</t>
  </si>
  <si>
    <t>No</t>
  </si>
  <si>
    <t>Area residencial regularmente ocupada (m2)</t>
  </si>
  <si>
    <t>Área</t>
  </si>
  <si>
    <t>Unidades residenciales</t>
  </si>
  <si>
    <t>Áreas condominales</t>
  </si>
  <si>
    <t>¿Ventilador de techo?</t>
  </si>
  <si>
    <t>Indicar</t>
  </si>
  <si>
    <t>Area</t>
  </si>
  <si>
    <t xml:space="preserve">Area residencial regularmente ocupada </t>
  </si>
  <si>
    <t>Area residencial regularmente ocupada con ventilación en techo</t>
  </si>
  <si>
    <t>% superficie con ventilación de techo</t>
  </si>
  <si>
    <t>% Superficie regularmente ocupada con ventilación de techo</t>
  </si>
  <si>
    <t xml:space="preserve">Area condominal regularmente ocupada </t>
  </si>
  <si>
    <t>Area residencial condominal regularmente ocupada con ventilación en techo</t>
  </si>
  <si>
    <t>Area total</t>
  </si>
  <si>
    <t>% ponderado</t>
  </si>
  <si>
    <t>% Superficie total con ventilación de techo</t>
  </si>
  <si>
    <r>
      <t xml:space="preserve">Para todo ambiente regularmente ocupado, el proyecto deberá cumplir con el número y diámetro para ventiladores de techo, según las proporciones del área a ventilar. El Logro puede darse por cumplido siempre y cuando </t>
    </r>
    <r>
      <rPr>
        <b/>
        <sz val="7.5"/>
        <color theme="1"/>
        <rFont val="Aptos Narrow"/>
        <family val="2"/>
      </rPr>
      <t>más del 75% de las superficies</t>
    </r>
    <r>
      <rPr>
        <sz val="7.5"/>
        <color theme="1"/>
        <rFont val="Aptos Narrow"/>
        <family val="2"/>
      </rPr>
      <t xml:space="preserve"> regularmente ocupadas cuenten con sistemas de ventilación en techo como método para mejorar el flujo de aire, y reducir la amenaza ante olas de calor. </t>
    </r>
  </si>
  <si>
    <r>
      <t xml:space="preserve">El </t>
    </r>
    <r>
      <rPr>
        <b/>
        <sz val="10"/>
        <color theme="0"/>
        <rFont val="Arial"/>
        <family val="2"/>
      </rPr>
      <t>Formulario EI-C1</t>
    </r>
    <r>
      <rPr>
        <sz val="10"/>
        <color theme="0"/>
        <rFont val="Arial"/>
        <family val="2"/>
      </rPr>
      <t xml:space="preserve"> es una herramienta de cálculo elaborada por el departamento técnico del Guatemala Green Building Council cómo un medio de verificación de desempeño para el Sistema de Certificación CASA Guatemala. Queda prohibida su reproducción total o parcial sin previa autorización de sus autores, o su utilización para beneficio propio o para tercereos en fines que no sean asociados al proeso de certificación de un proyecto.</t>
    </r>
  </si>
  <si>
    <t xml:space="preserve"> ESPACIOS INTERIORES / Logro 1 / Ventiladores de Techo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</si>
</sst>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0" x14ac:knownFonts="1">
    <font>
      <sz val="11"/>
      <color theme="1"/>
      <name val="Aptos Narrow"/>
      <family val="2"/>
      <scheme val="minor"/>
    </font>
    <font>
      <sz val="11"/>
      <color theme="1"/>
      <name val="Aptos Narrow"/>
      <family val="2"/>
      <scheme val="minor"/>
    </font>
    <font>
      <sz val="9"/>
      <color theme="1"/>
      <name val="Aptos Narrow"/>
      <family val="2"/>
    </font>
    <font>
      <b/>
      <sz val="9"/>
      <color theme="1"/>
      <name val="Aptos Narrow"/>
      <family val="2"/>
    </font>
    <font>
      <sz val="9"/>
      <color rgb="FFC00000"/>
      <name val="Aptos Narrow"/>
      <family val="2"/>
    </font>
    <font>
      <b/>
      <sz val="8"/>
      <color theme="1"/>
      <name val="Aptos Narrow"/>
      <family val="2"/>
    </font>
    <font>
      <sz val="8"/>
      <color theme="1"/>
      <name val="Aptos Narrow"/>
      <family val="2"/>
      <scheme val="minor"/>
    </font>
    <font>
      <b/>
      <sz val="14"/>
      <color theme="1"/>
      <name val="Aptos Narrow"/>
      <family val="2"/>
    </font>
    <font>
      <b/>
      <sz val="8"/>
      <color theme="1"/>
      <name val="Aptos Narrow"/>
      <family val="2"/>
      <scheme val="minor"/>
    </font>
    <font>
      <sz val="7.5"/>
      <color rgb="FFFFFFFF"/>
      <name val="Arial"/>
      <family val="2"/>
    </font>
    <font>
      <sz val="7.5"/>
      <color theme="1"/>
      <name val="Aptos Narrow"/>
      <family val="2"/>
    </font>
    <font>
      <sz val="8"/>
      <name val="Aptos Narrow"/>
      <family val="2"/>
      <scheme val="minor"/>
    </font>
    <font>
      <sz val="8"/>
      <color rgb="FFC00000"/>
      <name val="Aptos Narrow"/>
      <family val="2"/>
      <scheme val="minor"/>
    </font>
    <font>
      <b/>
      <sz val="9"/>
      <color theme="1"/>
      <name val="Aptos Narrow"/>
      <family val="2"/>
      <scheme val="minor"/>
    </font>
    <font>
      <sz val="7.5"/>
      <color rgb="FF000000"/>
      <name val="Aptos Narrow"/>
      <family val="2"/>
      <scheme val="minor"/>
    </font>
    <font>
      <sz val="8"/>
      <color theme="1"/>
      <name val="Aptos Narrow"/>
      <family val="2"/>
    </font>
    <font>
      <sz val="8"/>
      <color rgb="FFC00000"/>
      <name val="Aptos Narrow"/>
      <family val="2"/>
    </font>
    <font>
      <i/>
      <sz val="7"/>
      <color theme="1"/>
      <name val="Aptos Narrow"/>
      <family val="2"/>
      <scheme val="minor"/>
    </font>
    <font>
      <b/>
      <sz val="12"/>
      <color theme="1"/>
      <name val="Aptos Narrow"/>
      <family val="2"/>
    </font>
    <font>
      <sz val="8"/>
      <color rgb="FFFFFFFF"/>
      <name val="Arial"/>
      <family val="2"/>
    </font>
    <font>
      <sz val="8"/>
      <color rgb="FF000000"/>
      <name val="Arial"/>
      <family val="2"/>
    </font>
    <font>
      <b/>
      <sz val="12"/>
      <color theme="1"/>
      <name val="Aptos Narrow"/>
      <family val="2"/>
      <scheme val="minor"/>
    </font>
    <font>
      <sz val="6"/>
      <color theme="1"/>
      <name val="Aptos Narrow"/>
      <family val="2"/>
      <scheme val="minor"/>
    </font>
    <font>
      <sz val="6.5"/>
      <color theme="1"/>
      <name val="Aptos Narrow"/>
      <family val="2"/>
      <scheme val="minor"/>
    </font>
    <font>
      <sz val="8"/>
      <color theme="1"/>
      <name val="Aptos Black"/>
      <family val="2"/>
    </font>
    <font>
      <b/>
      <sz val="7.5"/>
      <color theme="1"/>
      <name val="Aptos Narrow"/>
      <family val="2"/>
    </font>
    <font>
      <sz val="9"/>
      <color theme="1"/>
      <name val="Aptos Narrow"/>
      <family val="2"/>
      <scheme val="minor"/>
    </font>
    <font>
      <sz val="10"/>
      <color theme="0"/>
      <name val="Arial"/>
      <family val="2"/>
    </font>
    <font>
      <b/>
      <sz val="10"/>
      <color theme="0"/>
      <name val="Arial"/>
      <family val="2"/>
    </font>
    <font>
      <sz val="8"/>
      <color theme="0"/>
      <name val="Arial"/>
      <family val="2"/>
    </font>
  </fonts>
  <fills count="10">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D2F0EF"/>
        <bgColor indexed="64"/>
      </patternFill>
    </fill>
    <fill>
      <patternFill patternType="solid">
        <fgColor rgb="FFFFFFCC"/>
        <bgColor indexed="64"/>
      </patternFill>
    </fill>
    <fill>
      <patternFill patternType="solid">
        <fgColor theme="3" tint="0.89999084444715716"/>
        <bgColor indexed="64"/>
      </patternFill>
    </fill>
    <fill>
      <patternFill patternType="solid">
        <fgColor rgb="FF3DC6C0"/>
        <bgColor indexed="64"/>
      </patternFill>
    </fill>
    <fill>
      <patternFill patternType="solid">
        <fgColor rgb="FF0A3D37"/>
        <bgColor indexed="64"/>
      </patternFill>
    </fill>
  </fills>
  <borders count="31">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top/>
      <bottom style="medium">
        <color theme="0" tint="-0.499984740745262"/>
      </bottom>
      <diagonal/>
    </border>
    <border>
      <left style="thin">
        <color indexed="64"/>
      </left>
      <right style="thin">
        <color indexed="64"/>
      </right>
      <top style="thin">
        <color indexed="64"/>
      </top>
      <bottom style="thin">
        <color indexed="64"/>
      </bottom>
      <diagonal/>
    </border>
    <border>
      <left style="medium">
        <color rgb="FF3DC6C0"/>
      </left>
      <right style="medium">
        <color rgb="FF3DC6C0"/>
      </right>
      <top style="medium">
        <color rgb="FFFFFFFF"/>
      </top>
      <bottom style="medium">
        <color rgb="FFF8F9FA"/>
      </bottom>
      <diagonal/>
    </border>
    <border>
      <left style="medium">
        <color rgb="FF3DC6C0"/>
      </left>
      <right/>
      <top style="medium">
        <color rgb="FFFFFFFF"/>
      </top>
      <bottom style="medium">
        <color rgb="FFF8F9FA"/>
      </bottom>
      <diagonal/>
    </border>
    <border>
      <left/>
      <right/>
      <top style="medium">
        <color rgb="FFFFFFFF"/>
      </top>
      <bottom style="medium">
        <color rgb="FFF8F9FA"/>
      </bottom>
      <diagonal/>
    </border>
    <border>
      <left/>
      <right style="medium">
        <color rgb="FF3DC6C0"/>
      </right>
      <top style="medium">
        <color rgb="FFFFFFFF"/>
      </top>
      <bottom style="medium">
        <color rgb="FFF8F9FA"/>
      </bottom>
      <diagonal/>
    </border>
    <border>
      <left style="medium">
        <color rgb="FFF8F9FA"/>
      </left>
      <right style="medium">
        <color rgb="FFF8F9FA"/>
      </right>
      <top style="medium">
        <color rgb="FFF8F9FA"/>
      </top>
      <bottom style="medium">
        <color rgb="FFF8F9FA"/>
      </bottom>
      <diagonal/>
    </border>
    <border>
      <left style="medium">
        <color rgb="FFF8F9FA"/>
      </left>
      <right/>
      <top style="medium">
        <color rgb="FFF8F9FA"/>
      </top>
      <bottom/>
      <diagonal/>
    </border>
    <border>
      <left/>
      <right/>
      <top style="medium">
        <color rgb="FFF8F9FA"/>
      </top>
      <bottom/>
      <diagonal/>
    </border>
    <border>
      <left style="medium">
        <color rgb="FFF8F9FA"/>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2">
    <xf numFmtId="0" fontId="0" fillId="0" borderId="0"/>
    <xf numFmtId="9" fontId="1" fillId="0" borderId="0" applyFont="0" applyFill="0" applyBorder="0" applyAlignment="0" applyProtection="0"/>
  </cellStyleXfs>
  <cellXfs count="167">
    <xf numFmtId="0" fontId="0" fillId="0" borderId="0" xfId="0"/>
    <xf numFmtId="0" fontId="6" fillId="4" borderId="0" xfId="0" applyFont="1" applyFill="1" applyProtection="1">
      <protection hidden="1"/>
    </xf>
    <xf numFmtId="0" fontId="6" fillId="0" borderId="0" xfId="0" applyFont="1" applyProtection="1">
      <protection hidden="1"/>
    </xf>
    <xf numFmtId="0" fontId="2" fillId="4" borderId="0" xfId="0" applyFont="1" applyFill="1" applyAlignment="1" applyProtection="1">
      <alignment vertical="center"/>
      <protection hidden="1"/>
    </xf>
    <xf numFmtId="0" fontId="18" fillId="4" borderId="0" xfId="0" applyFont="1" applyFill="1" applyAlignment="1" applyProtection="1">
      <alignment vertical="center"/>
      <protection hidden="1"/>
    </xf>
    <xf numFmtId="0" fontId="24" fillId="7" borderId="0" xfId="0" applyFont="1" applyFill="1" applyAlignment="1" applyProtection="1">
      <alignment horizontal="center" vertical="center"/>
      <protection hidden="1"/>
    </xf>
    <xf numFmtId="0" fontId="2" fillId="4" borderId="0" xfId="0" applyFont="1" applyFill="1" applyAlignment="1" applyProtection="1">
      <alignment horizontal="center" vertical="center"/>
      <protection hidden="1"/>
    </xf>
    <xf numFmtId="0" fontId="2" fillId="4" borderId="0" xfId="0" applyFont="1" applyFill="1" applyProtection="1">
      <protection hidden="1"/>
    </xf>
    <xf numFmtId="0" fontId="5" fillId="4" borderId="0" xfId="0" applyFont="1" applyFill="1" applyAlignment="1" applyProtection="1">
      <alignment vertical="center"/>
      <protection hidden="1"/>
    </xf>
    <xf numFmtId="0" fontId="15" fillId="4" borderId="2" xfId="0" applyFont="1" applyFill="1" applyBorder="1" applyAlignment="1" applyProtection="1">
      <alignment vertical="center"/>
      <protection hidden="1"/>
    </xf>
    <xf numFmtId="0" fontId="16" fillId="4" borderId="3" xfId="0" applyFont="1" applyFill="1" applyBorder="1" applyAlignment="1" applyProtection="1">
      <alignment vertical="center"/>
      <protection hidden="1"/>
    </xf>
    <xf numFmtId="0" fontId="15" fillId="4" borderId="4" xfId="0" applyFont="1" applyFill="1" applyBorder="1" applyAlignment="1" applyProtection="1">
      <alignment vertical="center"/>
      <protection hidden="1"/>
    </xf>
    <xf numFmtId="0" fontId="15" fillId="4" borderId="5" xfId="0" applyFont="1" applyFill="1" applyBorder="1" applyAlignment="1" applyProtection="1">
      <alignment vertical="center"/>
      <protection hidden="1"/>
    </xf>
    <xf numFmtId="0" fontId="3" fillId="4" borderId="0" xfId="0" applyFont="1" applyFill="1" applyAlignment="1" applyProtection="1">
      <alignment vertical="center"/>
      <protection hidden="1"/>
    </xf>
    <xf numFmtId="0" fontId="6" fillId="4" borderId="11" xfId="0" applyFont="1" applyFill="1" applyBorder="1" applyProtection="1">
      <protection hidden="1"/>
    </xf>
    <xf numFmtId="0" fontId="6" fillId="4" borderId="4" xfId="0" applyFont="1" applyFill="1" applyBorder="1" applyProtection="1">
      <protection hidden="1"/>
    </xf>
    <xf numFmtId="4" fontId="6" fillId="4" borderId="4" xfId="0" applyNumberFormat="1" applyFont="1" applyFill="1" applyBorder="1" applyProtection="1">
      <protection hidden="1"/>
    </xf>
    <xf numFmtId="0" fontId="14" fillId="5" borderId="2" xfId="0" applyFont="1" applyFill="1" applyBorder="1" applyAlignment="1" applyProtection="1">
      <alignment vertical="center" wrapText="1"/>
      <protection hidden="1"/>
    </xf>
    <xf numFmtId="0" fontId="14" fillId="5" borderId="2" xfId="0" applyFont="1" applyFill="1" applyBorder="1" applyAlignment="1" applyProtection="1">
      <alignment horizontal="center" vertical="center" wrapText="1"/>
      <protection hidden="1"/>
    </xf>
    <xf numFmtId="0" fontId="14" fillId="4" borderId="2" xfId="0" applyFont="1" applyFill="1" applyBorder="1" applyAlignment="1" applyProtection="1">
      <alignment vertical="center" wrapText="1"/>
      <protection hidden="1"/>
    </xf>
    <xf numFmtId="164" fontId="14" fillId="4" borderId="2" xfId="0" applyNumberFormat="1" applyFont="1" applyFill="1" applyBorder="1" applyAlignment="1" applyProtection="1">
      <alignment horizontal="center" vertical="center" wrapText="1"/>
      <protection hidden="1"/>
    </xf>
    <xf numFmtId="0" fontId="6" fillId="4" borderId="0" xfId="0" applyFont="1" applyFill="1" applyAlignment="1" applyProtection="1">
      <alignment vertical="center"/>
      <protection hidden="1"/>
    </xf>
    <xf numFmtId="0" fontId="12" fillId="4" borderId="0" xfId="0" applyFont="1" applyFill="1" applyAlignment="1" applyProtection="1">
      <alignment vertical="center" wrapText="1"/>
      <protection hidden="1"/>
    </xf>
    <xf numFmtId="10" fontId="12" fillId="4" borderId="0" xfId="0" applyNumberFormat="1" applyFont="1" applyFill="1" applyAlignment="1" applyProtection="1">
      <alignment horizontal="center" vertical="center"/>
      <protection hidden="1"/>
    </xf>
    <xf numFmtId="0" fontId="13" fillId="4" borderId="12" xfId="0" applyFont="1" applyFill="1" applyBorder="1" applyAlignment="1" applyProtection="1">
      <alignment horizontal="left" indent="2"/>
      <protection hidden="1"/>
    </xf>
    <xf numFmtId="0" fontId="6" fillId="4" borderId="12" xfId="0" applyFont="1" applyFill="1" applyBorder="1" applyProtection="1">
      <protection hidden="1"/>
    </xf>
    <xf numFmtId="0" fontId="6" fillId="4" borderId="11" xfId="0" applyFont="1" applyFill="1" applyBorder="1" applyAlignment="1" applyProtection="1">
      <alignment horizontal="left" indent="2"/>
      <protection hidden="1"/>
    </xf>
    <xf numFmtId="9" fontId="8" fillId="4" borderId="11" xfId="1" applyFont="1" applyFill="1" applyBorder="1" applyAlignment="1" applyProtection="1">
      <alignment horizontal="center"/>
      <protection hidden="1"/>
    </xf>
    <xf numFmtId="0" fontId="6" fillId="4" borderId="0" xfId="0" applyFont="1" applyFill="1" applyAlignment="1" applyProtection="1">
      <alignment horizontal="left" indent="2"/>
      <protection hidden="1"/>
    </xf>
    <xf numFmtId="0" fontId="8" fillId="4" borderId="0" xfId="0" applyFont="1" applyFill="1" applyAlignment="1" applyProtection="1">
      <alignment horizontal="center"/>
      <protection hidden="1"/>
    </xf>
    <xf numFmtId="0" fontId="17" fillId="4" borderId="0" xfId="0" applyFont="1" applyFill="1" applyAlignment="1" applyProtection="1">
      <alignment horizontal="left" indent="2"/>
      <protection hidden="1"/>
    </xf>
    <xf numFmtId="0" fontId="12" fillId="4" borderId="0" xfId="0" applyFont="1" applyFill="1" applyProtection="1">
      <protection hidden="1"/>
    </xf>
    <xf numFmtId="9" fontId="12" fillId="4" borderId="0" xfId="0" applyNumberFormat="1" applyFont="1" applyFill="1" applyProtection="1">
      <protection hidden="1"/>
    </xf>
    <xf numFmtId="0" fontId="8" fillId="4" borderId="2" xfId="0" applyFont="1" applyFill="1" applyBorder="1" applyAlignment="1" applyProtection="1">
      <alignment horizontal="center"/>
      <protection hidden="1"/>
    </xf>
    <xf numFmtId="0" fontId="6" fillId="5" borderId="2" xfId="0" applyFont="1" applyFill="1" applyBorder="1" applyProtection="1">
      <protection hidden="1"/>
    </xf>
    <xf numFmtId="0" fontId="6" fillId="5" borderId="2" xfId="0" applyFont="1" applyFill="1" applyBorder="1" applyAlignment="1" applyProtection="1">
      <alignment horizontal="center"/>
      <protection hidden="1"/>
    </xf>
    <xf numFmtId="0" fontId="6" fillId="4" borderId="2" xfId="0" applyFont="1" applyFill="1" applyBorder="1" applyProtection="1">
      <protection hidden="1"/>
    </xf>
    <xf numFmtId="165" fontId="6" fillId="4" borderId="2" xfId="0" applyNumberFormat="1" applyFont="1" applyFill="1" applyBorder="1" applyAlignment="1" applyProtection="1">
      <alignment horizontal="center"/>
      <protection hidden="1"/>
    </xf>
    <xf numFmtId="165" fontId="8" fillId="4" borderId="11" xfId="1" applyNumberFormat="1" applyFont="1" applyFill="1" applyBorder="1" applyAlignment="1" applyProtection="1">
      <alignment horizontal="center"/>
      <protection hidden="1"/>
    </xf>
    <xf numFmtId="165" fontId="8" fillId="4" borderId="0" xfId="0" applyNumberFormat="1" applyFont="1" applyFill="1" applyAlignment="1" applyProtection="1">
      <alignment horizontal="center"/>
      <protection hidden="1"/>
    </xf>
    <xf numFmtId="0" fontId="8" fillId="4" borderId="2" xfId="0"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0" fontId="22" fillId="4" borderId="0" xfId="0" applyFont="1" applyFill="1" applyProtection="1">
      <protection hidden="1"/>
    </xf>
    <xf numFmtId="0" fontId="23" fillId="4" borderId="0" xfId="0" applyFont="1" applyFill="1" applyAlignment="1" applyProtection="1">
      <alignment horizontal="left" indent="2"/>
      <protection hidden="1"/>
    </xf>
    <xf numFmtId="9" fontId="8" fillId="6" borderId="2" xfId="0" applyNumberFormat="1" applyFont="1" applyFill="1" applyBorder="1" applyAlignment="1" applyProtection="1">
      <alignment horizontal="center" vertical="center"/>
      <protection hidden="1"/>
    </xf>
    <xf numFmtId="0" fontId="7" fillId="4" borderId="0" xfId="0" applyFont="1" applyFill="1" applyAlignment="1" applyProtection="1">
      <alignment vertical="center"/>
      <protection hidden="1"/>
    </xf>
    <xf numFmtId="165" fontId="2" fillId="4" borderId="0" xfId="0" applyNumberFormat="1" applyFont="1" applyFill="1" applyProtection="1">
      <protection hidden="1"/>
    </xf>
    <xf numFmtId="0" fontId="2" fillId="4" borderId="0" xfId="0" applyFont="1" applyFill="1" applyAlignment="1" applyProtection="1">
      <alignment horizontal="center"/>
      <protection hidden="1"/>
    </xf>
    <xf numFmtId="4" fontId="2" fillId="4" borderId="0" xfId="0" applyNumberFormat="1" applyFont="1" applyFill="1" applyProtection="1">
      <protection hidden="1"/>
    </xf>
    <xf numFmtId="0" fontId="4" fillId="3" borderId="3" xfId="0" applyFont="1" applyFill="1" applyBorder="1" applyAlignment="1" applyProtection="1">
      <alignment vertical="center"/>
      <protection hidden="1"/>
    </xf>
    <xf numFmtId="0" fontId="4" fillId="3" borderId="5" xfId="0" applyFont="1" applyFill="1" applyBorder="1" applyAlignment="1" applyProtection="1">
      <alignment vertical="center"/>
      <protection hidden="1"/>
    </xf>
    <xf numFmtId="9" fontId="2" fillId="4" borderId="0" xfId="1" applyFont="1" applyFill="1" applyAlignment="1" applyProtection="1">
      <protection hidden="1"/>
    </xf>
    <xf numFmtId="0" fontId="4" fillId="3" borderId="10" xfId="0" applyFont="1" applyFill="1" applyBorder="1" applyAlignment="1" applyProtection="1">
      <alignment vertical="center"/>
      <protection hidden="1"/>
    </xf>
    <xf numFmtId="0" fontId="2" fillId="3" borderId="1" xfId="0" applyFont="1" applyFill="1" applyBorder="1" applyAlignment="1" applyProtection="1">
      <alignment horizontal="center" vertical="center" wrapText="1"/>
      <protection hidden="1"/>
    </xf>
    <xf numFmtId="2" fontId="2" fillId="3" borderId="1" xfId="0" applyNumberFormat="1" applyFont="1" applyFill="1" applyBorder="1" applyAlignment="1" applyProtection="1">
      <alignment horizontal="center" vertical="center" wrapText="1"/>
      <protection hidden="1"/>
    </xf>
    <xf numFmtId="165" fontId="2" fillId="3" borderId="1" xfId="0" applyNumberFormat="1" applyFont="1" applyFill="1" applyBorder="1" applyAlignment="1" applyProtection="1">
      <alignment horizontal="center" vertical="center" wrapText="1"/>
      <protection hidden="1"/>
    </xf>
    <xf numFmtId="165" fontId="3" fillId="3" borderId="1" xfId="0" applyNumberFormat="1" applyFont="1" applyFill="1" applyBorder="1" applyAlignment="1" applyProtection="1">
      <alignment horizontal="center" vertical="center" wrapText="1"/>
      <protection hidden="1"/>
    </xf>
    <xf numFmtId="9" fontId="3" fillId="3" borderId="1" xfId="1" applyFont="1" applyFill="1" applyBorder="1" applyAlignment="1" applyProtection="1">
      <alignment horizontal="center" vertical="center" wrapText="1"/>
      <protection hidden="1"/>
    </xf>
    <xf numFmtId="0" fontId="2" fillId="0" borderId="0" xfId="0" applyFont="1" applyProtection="1">
      <protection hidden="1"/>
    </xf>
    <xf numFmtId="0" fontId="3" fillId="0" borderId="0" xfId="0" applyFont="1" applyAlignment="1" applyProtection="1">
      <alignment vertical="center"/>
      <protection hidden="1"/>
    </xf>
    <xf numFmtId="0" fontId="2" fillId="0" borderId="0" xfId="0" applyFont="1" applyAlignment="1" applyProtection="1">
      <alignment horizontal="center" vertical="center"/>
      <protection hidden="1"/>
    </xf>
    <xf numFmtId="165" fontId="2" fillId="3" borderId="1" xfId="0" applyNumberFormat="1" applyFont="1" applyFill="1" applyBorder="1" applyAlignment="1" applyProtection="1">
      <alignment horizontal="center"/>
      <protection hidden="1"/>
    </xf>
    <xf numFmtId="165" fontId="3" fillId="2" borderId="1" xfId="0" applyNumberFormat="1" applyFont="1" applyFill="1" applyBorder="1" applyAlignment="1" applyProtection="1">
      <alignment horizontal="center"/>
      <protection hidden="1"/>
    </xf>
    <xf numFmtId="9" fontId="3" fillId="2" borderId="1" xfId="1" applyFont="1" applyFill="1" applyBorder="1" applyAlignment="1" applyProtection="1">
      <alignment horizontal="center"/>
      <protection hidden="1"/>
    </xf>
    <xf numFmtId="0" fontId="0" fillId="0" borderId="13" xfId="0" applyBorder="1" applyAlignment="1" applyProtection="1">
      <alignment horizontal="left"/>
      <protection hidden="1"/>
    </xf>
    <xf numFmtId="165" fontId="6" fillId="4" borderId="13" xfId="0" applyNumberFormat="1" applyFont="1" applyFill="1" applyBorder="1" applyAlignment="1" applyProtection="1">
      <alignment horizontal="center"/>
      <protection hidden="1"/>
    </xf>
    <xf numFmtId="165" fontId="2" fillId="0" borderId="13" xfId="0" applyNumberFormat="1" applyFont="1" applyBorder="1" applyAlignment="1" applyProtection="1">
      <alignment horizontal="center"/>
      <protection hidden="1"/>
    </xf>
    <xf numFmtId="0" fontId="0" fillId="0" borderId="0" xfId="0" applyAlignment="1" applyProtection="1">
      <alignment horizontal="left"/>
      <protection hidden="1"/>
    </xf>
    <xf numFmtId="165" fontId="2" fillId="0" borderId="0" xfId="0" applyNumberFormat="1" applyFont="1" applyAlignment="1" applyProtection="1">
      <alignment horizontal="center"/>
      <protection hidden="1"/>
    </xf>
    <xf numFmtId="0" fontId="2" fillId="3" borderId="0" xfId="0" applyFont="1" applyFill="1" applyProtection="1">
      <protection hidden="1"/>
    </xf>
    <xf numFmtId="0" fontId="4" fillId="3" borderId="9" xfId="0" applyFont="1" applyFill="1" applyBorder="1" applyProtection="1">
      <protection hidden="1"/>
    </xf>
    <xf numFmtId="2" fontId="4" fillId="3" borderId="9" xfId="0" applyNumberFormat="1" applyFont="1" applyFill="1" applyBorder="1" applyProtection="1">
      <protection hidden="1"/>
    </xf>
    <xf numFmtId="165" fontId="4" fillId="3" borderId="0" xfId="0" applyNumberFormat="1" applyFont="1" applyFill="1" applyAlignment="1" applyProtection="1">
      <alignment horizontal="center"/>
      <protection hidden="1"/>
    </xf>
    <xf numFmtId="0" fontId="4" fillId="3" borderId="0" xfId="0" applyFont="1" applyFill="1" applyAlignment="1" applyProtection="1">
      <alignment horizontal="center"/>
      <protection hidden="1"/>
    </xf>
    <xf numFmtId="9" fontId="4" fillId="3" borderId="0" xfId="0" applyNumberFormat="1" applyFont="1" applyFill="1" applyAlignment="1" applyProtection="1">
      <alignment horizontal="center"/>
      <protection hidden="1"/>
    </xf>
    <xf numFmtId="0" fontId="2" fillId="0" borderId="2" xfId="0" applyFont="1" applyBorder="1" applyProtection="1">
      <protection hidden="1"/>
    </xf>
    <xf numFmtId="0" fontId="2" fillId="0" borderId="2" xfId="0" applyFont="1" applyBorder="1" applyAlignment="1" applyProtection="1">
      <alignment horizontal="center"/>
      <protection hidden="1"/>
    </xf>
    <xf numFmtId="9" fontId="2" fillId="0" borderId="2" xfId="1" applyFont="1" applyBorder="1" applyAlignment="1" applyProtection="1">
      <alignment horizontal="center"/>
      <protection hidden="1"/>
    </xf>
    <xf numFmtId="165" fontId="2" fillId="0" borderId="0" xfId="0" applyNumberFormat="1" applyFont="1" applyProtection="1">
      <protection hidden="1"/>
    </xf>
    <xf numFmtId="0" fontId="2" fillId="0" borderId="0" xfId="0" applyFont="1" applyAlignment="1" applyProtection="1">
      <alignment horizontal="center"/>
      <protection hidden="1"/>
    </xf>
    <xf numFmtId="0" fontId="2" fillId="4" borderId="1" xfId="0" applyFont="1" applyFill="1" applyBorder="1" applyAlignment="1" applyProtection="1">
      <alignment horizontal="center" vertical="center"/>
      <protection locked="0" hidden="1"/>
    </xf>
    <xf numFmtId="0" fontId="2" fillId="4" borderId="1" xfId="0" applyFont="1" applyFill="1" applyBorder="1" applyAlignment="1" applyProtection="1">
      <alignment horizontal="center"/>
      <protection locked="0" hidden="1"/>
    </xf>
    <xf numFmtId="2" fontId="26" fillId="4" borderId="1" xfId="0" applyNumberFormat="1" applyFont="1" applyFill="1" applyBorder="1" applyAlignment="1" applyProtection="1">
      <alignment horizontal="center"/>
      <protection locked="0" hidden="1"/>
    </xf>
    <xf numFmtId="2" fontId="2" fillId="4" borderId="1" xfId="0" applyNumberFormat="1" applyFont="1" applyFill="1" applyBorder="1" applyAlignment="1" applyProtection="1">
      <alignment horizontal="center"/>
      <protection locked="0" hidden="1"/>
    </xf>
    <xf numFmtId="4" fontId="26" fillId="4" borderId="1" xfId="0" applyNumberFormat="1" applyFont="1" applyFill="1" applyBorder="1" applyAlignment="1" applyProtection="1">
      <alignment horizontal="center"/>
      <protection locked="0" hidden="1"/>
    </xf>
    <xf numFmtId="4" fontId="2" fillId="4" borderId="1" xfId="0" applyNumberFormat="1" applyFont="1" applyFill="1" applyBorder="1" applyAlignment="1" applyProtection="1">
      <alignment horizontal="center"/>
      <protection locked="0" hidden="1"/>
    </xf>
    <xf numFmtId="164" fontId="2" fillId="3" borderId="1" xfId="0" applyNumberFormat="1" applyFont="1" applyFill="1" applyBorder="1" applyAlignment="1" applyProtection="1">
      <alignment horizontal="center"/>
      <protection hidden="1"/>
    </xf>
    <xf numFmtId="4" fontId="2" fillId="4" borderId="0" xfId="0" applyNumberFormat="1" applyFont="1" applyFill="1" applyAlignment="1" applyProtection="1">
      <alignment horizontal="center" vertical="center"/>
      <protection hidden="1"/>
    </xf>
    <xf numFmtId="0" fontId="4" fillId="4" borderId="0" xfId="0" applyFont="1" applyFill="1" applyAlignment="1" applyProtection="1">
      <alignment vertical="center"/>
      <protection hidden="1"/>
    </xf>
    <xf numFmtId="4" fontId="2" fillId="4" borderId="0" xfId="0" applyNumberFormat="1" applyFont="1" applyFill="1" applyAlignment="1" applyProtection="1">
      <alignment vertical="center"/>
      <protection hidden="1"/>
    </xf>
    <xf numFmtId="9" fontId="2" fillId="4" borderId="0" xfId="1" applyFont="1" applyFill="1" applyAlignment="1" applyProtection="1">
      <alignment horizontal="center" vertical="center"/>
      <protection hidden="1"/>
    </xf>
    <xf numFmtId="4" fontId="2" fillId="4" borderId="0" xfId="0" applyNumberFormat="1" applyFont="1" applyFill="1" applyAlignment="1" applyProtection="1">
      <alignment horizontal="center"/>
      <protection hidden="1"/>
    </xf>
    <xf numFmtId="0" fontId="0" fillId="4" borderId="0" xfId="0" applyFill="1" applyProtection="1">
      <protection hidden="1"/>
    </xf>
    <xf numFmtId="4" fontId="0" fillId="4" borderId="0" xfId="0" applyNumberFormat="1" applyFill="1" applyProtection="1">
      <protection hidden="1"/>
    </xf>
    <xf numFmtId="4" fontId="0" fillId="4" borderId="0" xfId="0" applyNumberFormat="1" applyFill="1" applyAlignment="1" applyProtection="1">
      <alignment horizontal="center"/>
      <protection hidden="1"/>
    </xf>
    <xf numFmtId="0" fontId="0" fillId="4" borderId="0" xfId="0" applyFill="1" applyAlignment="1" applyProtection="1">
      <alignment horizontal="center"/>
      <protection hidden="1"/>
    </xf>
    <xf numFmtId="0" fontId="21" fillId="4" borderId="0" xfId="0" applyFont="1" applyFill="1" applyProtection="1">
      <protection hidden="1"/>
    </xf>
    <xf numFmtId="0" fontId="0" fillId="4" borderId="0" xfId="0" applyFill="1" applyAlignment="1" applyProtection="1">
      <alignment wrapText="1"/>
      <protection hidden="1"/>
    </xf>
    <xf numFmtId="4" fontId="2" fillId="3" borderId="1" xfId="0" applyNumberFormat="1" applyFont="1" applyFill="1" applyBorder="1" applyAlignment="1" applyProtection="1">
      <alignment horizontal="center" vertical="center" wrapText="1"/>
      <protection hidden="1"/>
    </xf>
    <xf numFmtId="4" fontId="4" fillId="3"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0" fillId="0" borderId="0" xfId="0" applyAlignment="1" applyProtection="1">
      <alignment horizontal="center" vertical="center" wrapText="1"/>
      <protection hidden="1"/>
    </xf>
    <xf numFmtId="0" fontId="2" fillId="4" borderId="1" xfId="0" applyFont="1" applyFill="1" applyBorder="1" applyAlignment="1" applyProtection="1">
      <alignment horizontal="center" vertical="center"/>
      <protection hidden="1"/>
    </xf>
    <xf numFmtId="4" fontId="2" fillId="0" borderId="1" xfId="0" applyNumberFormat="1" applyFont="1" applyBorder="1" applyAlignment="1" applyProtection="1">
      <alignment horizontal="center" vertical="center"/>
      <protection hidden="1"/>
    </xf>
    <xf numFmtId="0" fontId="2" fillId="3" borderId="1" xfId="0" applyFont="1" applyFill="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vertical="center"/>
      <protection hidden="1"/>
    </xf>
    <xf numFmtId="0" fontId="19" fillId="8" borderId="14" xfId="0" applyFont="1" applyFill="1" applyBorder="1" applyAlignment="1" applyProtection="1">
      <alignment vertical="center"/>
      <protection hidden="1"/>
    </xf>
    <xf numFmtId="0" fontId="0" fillId="5" borderId="18" xfId="0" applyFill="1" applyBorder="1" applyAlignment="1" applyProtection="1">
      <alignment vertical="top"/>
      <protection hidden="1"/>
    </xf>
    <xf numFmtId="0" fontId="20" fillId="5" borderId="18" xfId="0" applyFont="1" applyFill="1" applyBorder="1" applyAlignment="1" applyProtection="1">
      <alignment horizontal="center" vertical="center"/>
      <protection hidden="1"/>
    </xf>
    <xf numFmtId="0" fontId="20" fillId="0" borderId="19" xfId="0" applyFont="1" applyBorder="1" applyAlignment="1" applyProtection="1">
      <alignment horizontal="center" vertical="center"/>
      <protection hidden="1"/>
    </xf>
    <xf numFmtId="0" fontId="20" fillId="0" borderId="20" xfId="0" applyFont="1" applyBorder="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1" fontId="2" fillId="4" borderId="1" xfId="0" applyNumberFormat="1" applyFont="1" applyFill="1" applyBorder="1" applyAlignment="1" applyProtection="1">
      <alignment horizontal="center" vertical="center"/>
      <protection hidden="1"/>
    </xf>
    <xf numFmtId="0" fontId="4" fillId="4" borderId="29" xfId="0" applyFont="1" applyFill="1" applyBorder="1" applyAlignment="1" applyProtection="1">
      <alignment horizontal="right" vertical="center"/>
      <protection hidden="1"/>
    </xf>
    <xf numFmtId="4" fontId="4" fillId="4" borderId="30" xfId="0" applyNumberFormat="1" applyFont="1" applyFill="1" applyBorder="1" applyAlignment="1" applyProtection="1">
      <alignment horizontal="center" vertical="center"/>
      <protection hidden="1"/>
    </xf>
    <xf numFmtId="0" fontId="20" fillId="5" borderId="18" xfId="0" applyFont="1" applyFill="1" applyBorder="1" applyAlignment="1" applyProtection="1">
      <alignment horizontal="center" vertical="center" wrapText="1"/>
      <protection hidden="1"/>
    </xf>
    <xf numFmtId="0" fontId="20" fillId="0" borderId="21" xfId="0" applyFont="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4" fillId="4" borderId="1" xfId="0" applyFont="1" applyFill="1" applyBorder="1" applyAlignment="1" applyProtection="1">
      <alignment horizontal="right" vertical="center"/>
      <protection hidden="1"/>
    </xf>
    <xf numFmtId="0" fontId="2" fillId="3" borderId="0" xfId="0" applyFont="1" applyFill="1" applyAlignment="1" applyProtection="1">
      <alignment horizontal="center" vertical="center"/>
      <protection hidden="1"/>
    </xf>
    <xf numFmtId="0" fontId="2" fillId="4" borderId="0" xfId="0" applyFont="1" applyFill="1" applyAlignment="1" applyProtection="1">
      <alignment horizontal="left" vertical="center"/>
      <protection hidden="1"/>
    </xf>
    <xf numFmtId="0" fontId="0" fillId="4" borderId="0" xfId="0" applyFill="1" applyAlignment="1" applyProtection="1">
      <alignment horizontal="center" vertical="center"/>
      <protection hidden="1"/>
    </xf>
    <xf numFmtId="4" fontId="0" fillId="0" borderId="0" xfId="0" applyNumberFormat="1" applyProtection="1">
      <protection hidden="1"/>
    </xf>
    <xf numFmtId="4"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2" fillId="4" borderId="1" xfId="0" applyNumberFormat="1" applyFont="1" applyFill="1" applyBorder="1" applyAlignment="1" applyProtection="1">
      <alignment horizontal="center" vertical="center"/>
      <protection locked="0" hidden="1"/>
    </xf>
    <xf numFmtId="4" fontId="2" fillId="0" borderId="1" xfId="0" applyNumberFormat="1" applyFont="1" applyBorder="1" applyAlignment="1" applyProtection="1">
      <alignment horizontal="center" vertical="center"/>
      <protection locked="0" hidden="1"/>
    </xf>
    <xf numFmtId="0" fontId="2" fillId="0" borderId="1" xfId="0" applyFont="1" applyBorder="1" applyAlignment="1" applyProtection="1">
      <alignment horizontal="center" vertical="center"/>
      <protection locked="0" hidden="1"/>
    </xf>
    <xf numFmtId="0" fontId="0" fillId="9" borderId="0" xfId="0" applyFill="1" applyProtection="1">
      <protection hidden="1"/>
    </xf>
    <xf numFmtId="0" fontId="29" fillId="9" borderId="0" xfId="0" applyFont="1" applyFill="1" applyProtection="1">
      <protection hidden="1"/>
    </xf>
    <xf numFmtId="0" fontId="27" fillId="9" borderId="0" xfId="0" applyFont="1" applyFill="1" applyAlignment="1" applyProtection="1">
      <alignment horizontal="center" vertical="center" wrapText="1"/>
      <protection hidden="1"/>
    </xf>
    <xf numFmtId="0" fontId="10" fillId="4" borderId="0" xfId="0" applyFont="1" applyFill="1" applyAlignment="1" applyProtection="1">
      <alignment horizontal="left" vertical="center" wrapText="1"/>
      <protection hidden="1"/>
    </xf>
    <xf numFmtId="0" fontId="10" fillId="4" borderId="0" xfId="0" applyFont="1" applyFill="1" applyAlignment="1" applyProtection="1">
      <alignment horizontal="left" wrapText="1"/>
      <protection hidden="1"/>
    </xf>
    <xf numFmtId="0" fontId="8" fillId="6" borderId="2" xfId="0" applyFont="1" applyFill="1" applyBorder="1" applyAlignment="1" applyProtection="1">
      <alignment horizontal="center"/>
      <protection hidden="1"/>
    </xf>
    <xf numFmtId="0" fontId="5" fillId="4" borderId="0" xfId="0" applyFont="1" applyFill="1" applyAlignment="1" applyProtection="1">
      <alignment horizontal="left"/>
      <protection hidden="1"/>
    </xf>
    <xf numFmtId="0" fontId="9" fillId="0" borderId="0" xfId="0" applyFont="1" applyAlignment="1" applyProtection="1">
      <alignment horizontal="left" wrapText="1"/>
      <protection hidden="1"/>
    </xf>
    <xf numFmtId="0" fontId="6" fillId="6" borderId="3" xfId="0" applyFont="1" applyFill="1" applyBorder="1" applyAlignment="1" applyProtection="1">
      <alignment horizontal="left" vertical="center" wrapText="1" indent="1"/>
      <protection hidden="1"/>
    </xf>
    <xf numFmtId="0" fontId="6" fillId="6" borderId="4" xfId="0" applyFont="1" applyFill="1" applyBorder="1" applyAlignment="1" applyProtection="1">
      <alignment horizontal="left" vertical="center" wrapText="1" indent="1"/>
      <protection hidden="1"/>
    </xf>
    <xf numFmtId="0" fontId="6" fillId="6" borderId="5" xfId="0" applyFont="1" applyFill="1" applyBorder="1" applyAlignment="1" applyProtection="1">
      <alignment horizontal="left" vertical="center" wrapText="1" indent="1"/>
      <protection hidden="1"/>
    </xf>
    <xf numFmtId="0" fontId="2" fillId="3" borderId="6" xfId="0" applyFont="1" applyFill="1" applyBorder="1" applyAlignment="1" applyProtection="1">
      <alignment horizontal="center" vertical="center" wrapText="1"/>
      <protection hidden="1"/>
    </xf>
    <xf numFmtId="0" fontId="2" fillId="3" borderId="7" xfId="0" applyFont="1" applyFill="1" applyBorder="1" applyAlignment="1" applyProtection="1">
      <alignment horizontal="center" vertical="center" wrapText="1"/>
      <protection hidden="1"/>
    </xf>
    <xf numFmtId="0" fontId="2" fillId="3" borderId="8" xfId="0" applyFont="1" applyFill="1" applyBorder="1" applyAlignment="1" applyProtection="1">
      <alignment horizontal="center" vertical="center" wrapText="1"/>
      <protection hidden="1"/>
    </xf>
    <xf numFmtId="0" fontId="2" fillId="4" borderId="1" xfId="0" applyFont="1" applyFill="1" applyBorder="1" applyAlignment="1" applyProtection="1">
      <alignment horizontal="center" vertical="center"/>
      <protection locked="0" hidden="1"/>
    </xf>
    <xf numFmtId="0" fontId="2" fillId="4" borderId="6" xfId="0" applyFont="1" applyFill="1" applyBorder="1" applyAlignment="1" applyProtection="1">
      <alignment horizontal="center" vertical="center"/>
      <protection locked="0" hidden="1"/>
    </xf>
    <xf numFmtId="0" fontId="2" fillId="4" borderId="7" xfId="0" applyFont="1" applyFill="1" applyBorder="1" applyAlignment="1" applyProtection="1">
      <alignment horizontal="center" vertical="center"/>
      <protection locked="0" hidden="1"/>
    </xf>
    <xf numFmtId="0" fontId="2" fillId="4" borderId="8" xfId="0" applyFont="1" applyFill="1" applyBorder="1" applyAlignment="1" applyProtection="1">
      <alignment horizontal="center" vertical="center"/>
      <protection locked="0" hidden="1"/>
    </xf>
    <xf numFmtId="0" fontId="2" fillId="4" borderId="2" xfId="0" applyFont="1" applyFill="1" applyBorder="1" applyAlignment="1" applyProtection="1">
      <alignment horizontal="center" vertical="center"/>
      <protection hidden="1"/>
    </xf>
    <xf numFmtId="0" fontId="4" fillId="3" borderId="9" xfId="0" applyFont="1" applyFill="1" applyBorder="1" applyAlignment="1" applyProtection="1">
      <alignment horizontal="right"/>
      <protection hidden="1"/>
    </xf>
    <xf numFmtId="4" fontId="4" fillId="4" borderId="29" xfId="0" applyNumberFormat="1" applyFont="1" applyFill="1" applyBorder="1" applyAlignment="1" applyProtection="1">
      <alignment horizontal="center" vertical="center"/>
      <protection hidden="1"/>
    </xf>
    <xf numFmtId="4" fontId="4" fillId="4" borderId="30" xfId="0" applyNumberFormat="1" applyFont="1" applyFill="1" applyBorder="1" applyAlignment="1" applyProtection="1">
      <alignment horizontal="center" vertical="center"/>
      <protection hidden="1"/>
    </xf>
    <xf numFmtId="0" fontId="2" fillId="3" borderId="22" xfId="0" applyFont="1" applyFill="1" applyBorder="1" applyAlignment="1" applyProtection="1">
      <alignment horizontal="center" vertical="center"/>
      <protection hidden="1"/>
    </xf>
    <xf numFmtId="0" fontId="2" fillId="3" borderId="9" xfId="0" applyFont="1" applyFill="1" applyBorder="1" applyAlignment="1" applyProtection="1">
      <alignment horizontal="center" vertical="center"/>
      <protection hidden="1"/>
    </xf>
    <xf numFmtId="0" fontId="2" fillId="3" borderId="23" xfId="0" applyFont="1" applyFill="1" applyBorder="1" applyAlignment="1" applyProtection="1">
      <alignment horizontal="center" vertical="center"/>
      <protection hidden="1"/>
    </xf>
    <xf numFmtId="0" fontId="2" fillId="3" borderId="24" xfId="0" applyFont="1" applyFill="1" applyBorder="1" applyAlignment="1" applyProtection="1">
      <alignment horizontal="center" vertical="center"/>
      <protection hidden="1"/>
    </xf>
    <xf numFmtId="0" fontId="2" fillId="3" borderId="0" xfId="0" applyFont="1" applyFill="1" applyAlignment="1" applyProtection="1">
      <alignment horizontal="center" vertical="center"/>
      <protection hidden="1"/>
    </xf>
    <xf numFmtId="0" fontId="2" fillId="3" borderId="25" xfId="0" applyFont="1" applyFill="1" applyBorder="1" applyAlignment="1" applyProtection="1">
      <alignment horizontal="center" vertical="center"/>
      <protection hidden="1"/>
    </xf>
    <xf numFmtId="0" fontId="2" fillId="3" borderId="26" xfId="0" applyFont="1" applyFill="1" applyBorder="1" applyAlignment="1" applyProtection="1">
      <alignment horizontal="center" vertical="center"/>
      <protection hidden="1"/>
    </xf>
    <xf numFmtId="0" fontId="2" fillId="3" borderId="27" xfId="0" applyFont="1" applyFill="1" applyBorder="1" applyAlignment="1" applyProtection="1">
      <alignment horizontal="center" vertical="center"/>
      <protection hidden="1"/>
    </xf>
    <xf numFmtId="0" fontId="2" fillId="3" borderId="28" xfId="0" applyFont="1" applyFill="1" applyBorder="1" applyAlignment="1" applyProtection="1">
      <alignment horizontal="center" vertical="center"/>
      <protection hidden="1"/>
    </xf>
    <xf numFmtId="0" fontId="2" fillId="3" borderId="1" xfId="0" applyFont="1" applyFill="1" applyBorder="1" applyAlignment="1" applyProtection="1">
      <alignment horizontal="center" vertical="center" wrapText="1"/>
      <protection hidden="1"/>
    </xf>
    <xf numFmtId="0" fontId="19" fillId="8" borderId="15" xfId="0" applyFont="1" applyFill="1" applyBorder="1" applyAlignment="1" applyProtection="1">
      <alignment horizontal="center" vertical="center"/>
      <protection hidden="1"/>
    </xf>
    <xf numFmtId="0" fontId="19" fillId="8" borderId="16" xfId="0" applyFont="1" applyFill="1" applyBorder="1" applyAlignment="1" applyProtection="1">
      <alignment horizontal="center" vertical="center"/>
      <protection hidden="1"/>
    </xf>
    <xf numFmtId="0" fontId="19" fillId="8" borderId="17" xfId="0" applyFont="1" applyFill="1" applyBorder="1" applyAlignment="1" applyProtection="1">
      <alignment horizontal="center" vertical="center"/>
      <protection hidden="1"/>
    </xf>
    <xf numFmtId="1" fontId="2" fillId="4" borderId="1" xfId="0" applyNumberFormat="1" applyFont="1" applyFill="1" applyBorder="1" applyAlignment="1" applyProtection="1">
      <alignment horizontal="center" vertical="center"/>
      <protection locked="0" hidden="1"/>
    </xf>
  </cellXfs>
  <cellStyles count="2">
    <cellStyle name="Normal" xfId="0" builtinId="0"/>
    <cellStyle name="Porcentaje" xfId="1" builtinId="5"/>
  </cellStyles>
  <dxfs count="10">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
      <font>
        <color theme="9" tint="-0.499984740745262"/>
      </font>
      <fill>
        <patternFill>
          <bgColor theme="9" tint="0.79998168889431442"/>
        </patternFill>
      </fill>
    </dxf>
  </dxfs>
  <tableStyles count="0" defaultTableStyle="TableStyleMedium2" defaultPivotStyle="PivotStyleLight16"/>
  <colors>
    <mruColors>
      <color rgb="FFFFFFCC"/>
      <color rgb="FFD2F0EF"/>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6</xdr:col>
      <xdr:colOff>187110</xdr:colOff>
      <xdr:row>7</xdr:row>
      <xdr:rowOff>141422</xdr:rowOff>
    </xdr:from>
    <xdr:to>
      <xdr:col>7</xdr:col>
      <xdr:colOff>376982</xdr:colOff>
      <xdr:row>12</xdr:row>
      <xdr:rowOff>86735</xdr:rowOff>
    </xdr:to>
    <xdr:pic>
      <xdr:nvPicPr>
        <xdr:cNvPr id="2" name="Imagen 1" descr="Imagen que contiene dibujo&#10;&#10;Descripción generada automáticamente">
          <a:extLst>
            <a:ext uri="{FF2B5EF4-FFF2-40B4-BE49-F238E27FC236}">
              <a16:creationId xmlns:a16="http://schemas.microsoft.com/office/drawing/2014/main" id="{01E8A99A-3372-4FB2-B13E-33D6E7ECF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41990" y="1421582"/>
          <a:ext cx="982352" cy="859713"/>
        </a:xfrm>
        <a:prstGeom prst="rect">
          <a:avLst/>
        </a:prstGeom>
      </xdr:spPr>
    </xdr:pic>
    <xdr:clientData/>
  </xdr:twoCellAnchor>
  <xdr:twoCellAnchor editAs="oneCell">
    <xdr:from>
      <xdr:col>0</xdr:col>
      <xdr:colOff>43425</xdr:colOff>
      <xdr:row>0</xdr:row>
      <xdr:rowOff>96542</xdr:rowOff>
    </xdr:from>
    <xdr:to>
      <xdr:col>1</xdr:col>
      <xdr:colOff>256209</xdr:colOff>
      <xdr:row>15</xdr:row>
      <xdr:rowOff>47626</xdr:rowOff>
    </xdr:to>
    <xdr:pic>
      <xdr:nvPicPr>
        <xdr:cNvPr id="3" name="Imagen 2">
          <a:extLst>
            <a:ext uri="{FF2B5EF4-FFF2-40B4-BE49-F238E27FC236}">
              <a16:creationId xmlns:a16="http://schemas.microsoft.com/office/drawing/2014/main" id="{C063D41D-4075-4EFB-B507-6B043E2F3B81}"/>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43425" y="96542"/>
          <a:ext cx="1005264" cy="26942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86168</xdr:colOff>
      <xdr:row>0</xdr:row>
      <xdr:rowOff>89041</xdr:rowOff>
    </xdr:from>
    <xdr:to>
      <xdr:col>0</xdr:col>
      <xdr:colOff>792772</xdr:colOff>
      <xdr:row>4</xdr:row>
      <xdr:rowOff>106602</xdr:rowOff>
    </xdr:to>
    <xdr:sp macro="" textlink="">
      <xdr:nvSpPr>
        <xdr:cNvPr id="2" name="Elipse 1">
          <a:extLst>
            <a:ext uri="{FF2B5EF4-FFF2-40B4-BE49-F238E27FC236}">
              <a16:creationId xmlns:a16="http://schemas.microsoft.com/office/drawing/2014/main" id="{1635CBB4-7FC7-463E-9AA8-13D4D2D050A1}"/>
            </a:ext>
          </a:extLst>
        </xdr:cNvPr>
        <xdr:cNvSpPr/>
      </xdr:nvSpPr>
      <xdr:spPr>
        <a:xfrm>
          <a:off x="86168" y="89041"/>
          <a:ext cx="706604" cy="665929"/>
        </a:xfrm>
        <a:prstGeom prst="ellipse">
          <a:avLst/>
        </a:prstGeom>
        <a:blipFill rotWithShape="1">
          <a:blip xmlns:r="http://schemas.openxmlformats.org/officeDocument/2006/relationships" r:embed="rId1">
            <a:alphaModFix/>
          </a:blip>
          <a:srcRect/>
          <a:stretch>
            <a:fillRect/>
          </a:stretch>
        </a:blipFill>
        <a:ln>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wrap="square"/>
        <a:lstStyle/>
        <a:p>
          <a:endParaRPr lang="es-GT"/>
        </a:p>
      </xdr:txBody>
    </xdr:sp>
    <xdr:clientData/>
  </xdr:twoCellAnchor>
  <xdr:twoCellAnchor>
    <xdr:from>
      <xdr:col>0</xdr:col>
      <xdr:colOff>644376</xdr:colOff>
      <xdr:row>15</xdr:row>
      <xdr:rowOff>22194</xdr:rowOff>
    </xdr:from>
    <xdr:to>
      <xdr:col>5</xdr:col>
      <xdr:colOff>255704</xdr:colOff>
      <xdr:row>47</xdr:row>
      <xdr:rowOff>20595</xdr:rowOff>
    </xdr:to>
    <xdr:sp macro="" textlink="">
      <xdr:nvSpPr>
        <xdr:cNvPr id="5" name="Rectángulo 4">
          <a:extLst>
            <a:ext uri="{FF2B5EF4-FFF2-40B4-BE49-F238E27FC236}">
              <a16:creationId xmlns:a16="http://schemas.microsoft.com/office/drawing/2014/main" id="{17B0386C-FF98-2F67-08FC-E95307EC736A}"/>
            </a:ext>
          </a:extLst>
        </xdr:cNvPr>
        <xdr:cNvSpPr/>
      </xdr:nvSpPr>
      <xdr:spPr>
        <a:xfrm>
          <a:off x="644376" y="3213389"/>
          <a:ext cx="5364684" cy="4621542"/>
        </a:xfrm>
        <a:prstGeom prst="rect">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kern="1200"/>
        </a:p>
      </xdr:txBody>
    </xdr:sp>
    <xdr:clientData/>
  </xdr:twoCellAnchor>
  <xdr:twoCellAnchor>
    <xdr:from>
      <xdr:col>0</xdr:col>
      <xdr:colOff>654283</xdr:colOff>
      <xdr:row>50</xdr:row>
      <xdr:rowOff>59223</xdr:rowOff>
    </xdr:from>
    <xdr:to>
      <xdr:col>5</xdr:col>
      <xdr:colOff>277091</xdr:colOff>
      <xdr:row>76</xdr:row>
      <xdr:rowOff>0</xdr:rowOff>
    </xdr:to>
    <xdr:sp macro="" textlink="">
      <xdr:nvSpPr>
        <xdr:cNvPr id="6" name="Rectángulo 5">
          <a:extLst>
            <a:ext uri="{FF2B5EF4-FFF2-40B4-BE49-F238E27FC236}">
              <a16:creationId xmlns:a16="http://schemas.microsoft.com/office/drawing/2014/main" id="{AAEBA84C-7014-B140-F623-C540DEE91769}"/>
            </a:ext>
          </a:extLst>
        </xdr:cNvPr>
        <xdr:cNvSpPr/>
      </xdr:nvSpPr>
      <xdr:spPr>
        <a:xfrm>
          <a:off x="654283" y="8189883"/>
          <a:ext cx="5299907" cy="3659018"/>
        </a:xfrm>
        <a:prstGeom prst="rect">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kern="1200"/>
        </a:p>
      </xdr:txBody>
    </xdr:sp>
    <xdr:clientData/>
  </xdr:twoCellAnchor>
  <xdr:twoCellAnchor editAs="oneCell">
    <xdr:from>
      <xdr:col>1</xdr:col>
      <xdr:colOff>0</xdr:colOff>
      <xdr:row>84</xdr:row>
      <xdr:rowOff>139451</xdr:rowOff>
    </xdr:from>
    <xdr:to>
      <xdr:col>5</xdr:col>
      <xdr:colOff>39843</xdr:colOff>
      <xdr:row>95</xdr:row>
      <xdr:rowOff>65723</xdr:rowOff>
    </xdr:to>
    <xdr:pic>
      <xdr:nvPicPr>
        <xdr:cNvPr id="8" name="Imagen 7">
          <a:extLst>
            <a:ext uri="{FF2B5EF4-FFF2-40B4-BE49-F238E27FC236}">
              <a16:creationId xmlns:a16="http://schemas.microsoft.com/office/drawing/2014/main" id="{B359BFAA-49BA-2010-34CF-ED6C74438BD6}"/>
            </a:ext>
          </a:extLst>
        </xdr:cNvPr>
        <xdr:cNvPicPr>
          <a:picLocks noChangeAspect="1"/>
        </xdr:cNvPicPr>
      </xdr:nvPicPr>
      <xdr:blipFill>
        <a:blip xmlns:r="http://schemas.openxmlformats.org/officeDocument/2006/relationships" r:embed="rId2"/>
        <a:stretch>
          <a:fillRect/>
        </a:stretch>
      </xdr:blipFill>
      <xdr:spPr>
        <a:xfrm>
          <a:off x="821765" y="13327529"/>
          <a:ext cx="4895725" cy="1460233"/>
        </a:xfrm>
        <a:prstGeom prst="rect">
          <a:avLst/>
        </a:prstGeom>
      </xdr:spPr>
    </xdr:pic>
    <xdr:clientData/>
  </xdr:twoCellAnchor>
  <xdr:twoCellAnchor>
    <xdr:from>
      <xdr:col>0</xdr:col>
      <xdr:colOff>654283</xdr:colOff>
      <xdr:row>79</xdr:row>
      <xdr:rowOff>16526</xdr:rowOff>
    </xdr:from>
    <xdr:to>
      <xdr:col>5</xdr:col>
      <xdr:colOff>277091</xdr:colOff>
      <xdr:row>109</xdr:row>
      <xdr:rowOff>12806</xdr:rowOff>
    </xdr:to>
    <xdr:sp macro="" textlink="">
      <xdr:nvSpPr>
        <xdr:cNvPr id="9" name="Rectángulo 8">
          <a:extLst>
            <a:ext uri="{FF2B5EF4-FFF2-40B4-BE49-F238E27FC236}">
              <a16:creationId xmlns:a16="http://schemas.microsoft.com/office/drawing/2014/main" id="{003F7665-70E5-4AF4-9F3D-624DD6ABF336}"/>
            </a:ext>
          </a:extLst>
        </xdr:cNvPr>
        <xdr:cNvSpPr/>
      </xdr:nvSpPr>
      <xdr:spPr>
        <a:xfrm>
          <a:off x="654283" y="12234139"/>
          <a:ext cx="5308993" cy="3383659"/>
        </a:xfrm>
        <a:prstGeom prst="rect">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135011</xdr:colOff>
      <xdr:row>0</xdr:row>
      <xdr:rowOff>115912</xdr:rowOff>
    </xdr:from>
    <xdr:to>
      <xdr:col>1</xdr:col>
      <xdr:colOff>664308</xdr:colOff>
      <xdr:row>6</xdr:row>
      <xdr:rowOff>14780</xdr:rowOff>
    </xdr:to>
    <xdr:sp macro="" textlink="">
      <xdr:nvSpPr>
        <xdr:cNvPr id="2" name="Elipse 1">
          <a:extLst>
            <a:ext uri="{FF2B5EF4-FFF2-40B4-BE49-F238E27FC236}">
              <a16:creationId xmlns:a16="http://schemas.microsoft.com/office/drawing/2014/main" id="{AD400515-2F12-4459-8EE0-C49DD5487E2A}"/>
            </a:ext>
          </a:extLst>
        </xdr:cNvPr>
        <xdr:cNvSpPr/>
      </xdr:nvSpPr>
      <xdr:spPr>
        <a:xfrm>
          <a:off x="135011" y="115912"/>
          <a:ext cx="841912" cy="905099"/>
        </a:xfrm>
        <a:prstGeom prst="ellipse">
          <a:avLst/>
        </a:prstGeom>
        <a:blipFill rotWithShape="1">
          <a:blip xmlns:r="http://schemas.openxmlformats.org/officeDocument/2006/relationships" r:embed="rId1">
            <a:alphaModFix/>
          </a:blip>
          <a:srcRect/>
          <a:stretch>
            <a:fillRect/>
          </a:stretch>
        </a:blipFill>
        <a:ln>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wrap="square"/>
        <a:lstStyle/>
        <a:p>
          <a:endParaRPr lang="es-GT"/>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135011</xdr:colOff>
      <xdr:row>0</xdr:row>
      <xdr:rowOff>115912</xdr:rowOff>
    </xdr:from>
    <xdr:to>
      <xdr:col>1</xdr:col>
      <xdr:colOff>243840</xdr:colOff>
      <xdr:row>6</xdr:row>
      <xdr:rowOff>14780</xdr:rowOff>
    </xdr:to>
    <xdr:sp macro="" textlink="">
      <xdr:nvSpPr>
        <xdr:cNvPr id="2" name="Elipse 1">
          <a:extLst>
            <a:ext uri="{FF2B5EF4-FFF2-40B4-BE49-F238E27FC236}">
              <a16:creationId xmlns:a16="http://schemas.microsoft.com/office/drawing/2014/main" id="{750CD59A-0DD8-4DCD-B410-12FA331A7EBB}"/>
            </a:ext>
          </a:extLst>
        </xdr:cNvPr>
        <xdr:cNvSpPr/>
      </xdr:nvSpPr>
      <xdr:spPr>
        <a:xfrm>
          <a:off x="135011" y="115912"/>
          <a:ext cx="901309" cy="889468"/>
        </a:xfrm>
        <a:prstGeom prst="ellipse">
          <a:avLst/>
        </a:prstGeom>
        <a:blipFill rotWithShape="1">
          <a:blip xmlns:r="http://schemas.openxmlformats.org/officeDocument/2006/relationships" r:embed="rId1">
            <a:alphaModFix/>
          </a:blip>
          <a:srcRect/>
          <a:stretch>
            <a:fillRect/>
          </a:stretch>
        </a:blipFill>
        <a:ln>
          <a:noFill/>
        </a:ln>
      </xdr:spPr>
      <xdr:style>
        <a:lnRef idx="2">
          <a:scrgbClr r="0" g="0" b="0"/>
        </a:lnRef>
        <a:fillRef idx="1">
          <a:scrgbClr r="0" g="0" b="0"/>
        </a:fillRef>
        <a:effectRef idx="0">
          <a:schemeClr val="accent1">
            <a:hueOff val="0"/>
            <a:satOff val="0"/>
            <a:lumOff val="0"/>
            <a:alphaOff val="0"/>
          </a:schemeClr>
        </a:effectRef>
        <a:fontRef idx="minor">
          <a:schemeClr val="lt1"/>
        </a:fontRef>
      </xdr:style>
      <xdr:txBody>
        <a:bodyPr wrap="square"/>
        <a:lstStyle/>
        <a:p>
          <a:endParaRPr lang="es-GT"/>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6D404-543C-4CE9-9818-D103109332A1}">
  <dimension ref="A1:M16"/>
  <sheetViews>
    <sheetView tabSelected="1" workbookViewId="0">
      <selection sqref="A1:XFD1048576"/>
    </sheetView>
  </sheetViews>
  <sheetFormatPr baseColWidth="10" defaultColWidth="0" defaultRowHeight="14.4" zeroHeight="1" x14ac:dyDescent="0.3"/>
  <cols>
    <col min="1" max="13" width="11.5546875" style="106" customWidth="1"/>
    <col min="14" max="16384" width="11.5546875" style="106" hidden="1"/>
  </cols>
  <sheetData>
    <row r="1" spans="1:13" x14ac:dyDescent="0.3">
      <c r="A1" s="131"/>
      <c r="B1" s="131"/>
      <c r="C1" s="131"/>
      <c r="D1" s="131"/>
      <c r="E1" s="131"/>
      <c r="F1" s="131"/>
      <c r="G1" s="131"/>
      <c r="H1" s="131"/>
      <c r="I1" s="131"/>
      <c r="J1" s="131"/>
      <c r="K1" s="131"/>
      <c r="L1" s="131"/>
      <c r="M1" s="131"/>
    </row>
    <row r="2" spans="1:13" x14ac:dyDescent="0.3">
      <c r="A2" s="131"/>
      <c r="B2" s="131"/>
      <c r="C2" s="133" t="s">
        <v>129</v>
      </c>
      <c r="D2" s="133"/>
      <c r="E2" s="133"/>
      <c r="F2" s="133"/>
      <c r="G2" s="133"/>
      <c r="H2" s="133"/>
      <c r="I2" s="133"/>
      <c r="J2" s="133"/>
      <c r="K2" s="133"/>
      <c r="L2" s="133"/>
      <c r="M2" s="131"/>
    </row>
    <row r="3" spans="1:13" x14ac:dyDescent="0.3">
      <c r="A3" s="131"/>
      <c r="B3" s="131"/>
      <c r="C3" s="133"/>
      <c r="D3" s="133"/>
      <c r="E3" s="133"/>
      <c r="F3" s="133"/>
      <c r="G3" s="133"/>
      <c r="H3" s="133"/>
      <c r="I3" s="133"/>
      <c r="J3" s="133"/>
      <c r="K3" s="133"/>
      <c r="L3" s="133"/>
      <c r="M3" s="131"/>
    </row>
    <row r="4" spans="1:13" x14ac:dyDescent="0.3">
      <c r="A4" s="131"/>
      <c r="B4" s="131"/>
      <c r="C4" s="133"/>
      <c r="D4" s="133"/>
      <c r="E4" s="133"/>
      <c r="F4" s="133"/>
      <c r="G4" s="133"/>
      <c r="H4" s="133"/>
      <c r="I4" s="133"/>
      <c r="J4" s="133"/>
      <c r="K4" s="133"/>
      <c r="L4" s="133"/>
      <c r="M4" s="131"/>
    </row>
    <row r="5" spans="1:13" x14ac:dyDescent="0.3">
      <c r="A5" s="131"/>
      <c r="B5" s="131"/>
      <c r="C5" s="133"/>
      <c r="D5" s="133"/>
      <c r="E5" s="133"/>
      <c r="F5" s="133"/>
      <c r="G5" s="133"/>
      <c r="H5" s="133"/>
      <c r="I5" s="133"/>
      <c r="J5" s="133"/>
      <c r="K5" s="133"/>
      <c r="L5" s="133"/>
      <c r="M5" s="131"/>
    </row>
    <row r="6" spans="1:13" x14ac:dyDescent="0.3">
      <c r="A6" s="131"/>
      <c r="B6" s="131"/>
      <c r="C6" s="133"/>
      <c r="D6" s="133"/>
      <c r="E6" s="133"/>
      <c r="F6" s="133"/>
      <c r="G6" s="133"/>
      <c r="H6" s="133"/>
      <c r="I6" s="133"/>
      <c r="J6" s="133"/>
      <c r="K6" s="133"/>
      <c r="L6" s="133"/>
      <c r="M6" s="131"/>
    </row>
    <row r="7" spans="1:13" x14ac:dyDescent="0.3">
      <c r="A7" s="131"/>
      <c r="B7" s="131"/>
      <c r="C7" s="133"/>
      <c r="D7" s="133"/>
      <c r="E7" s="133"/>
      <c r="F7" s="133"/>
      <c r="G7" s="133"/>
      <c r="H7" s="133"/>
      <c r="I7" s="133"/>
      <c r="J7" s="133"/>
      <c r="K7" s="133"/>
      <c r="L7" s="133"/>
      <c r="M7" s="131"/>
    </row>
    <row r="8" spans="1:13" x14ac:dyDescent="0.3">
      <c r="A8" s="131"/>
      <c r="B8" s="131"/>
      <c r="C8" s="131"/>
      <c r="D8" s="131"/>
      <c r="E8" s="131"/>
      <c r="F8" s="131"/>
      <c r="G8" s="131"/>
      <c r="H8" s="131"/>
      <c r="I8" s="131"/>
      <c r="J8" s="131"/>
      <c r="K8" s="131"/>
      <c r="L8" s="131"/>
      <c r="M8" s="131"/>
    </row>
    <row r="9" spans="1:13" x14ac:dyDescent="0.3">
      <c r="A9" s="131"/>
      <c r="B9" s="131"/>
      <c r="C9" s="131"/>
      <c r="D9" s="131"/>
      <c r="E9" s="131"/>
      <c r="F9" s="131"/>
      <c r="G9" s="131"/>
      <c r="H9" s="131"/>
      <c r="I9" s="131"/>
      <c r="J9" s="131"/>
      <c r="K9" s="131"/>
      <c r="L9" s="131"/>
      <c r="M9" s="131"/>
    </row>
    <row r="10" spans="1:13" x14ac:dyDescent="0.3">
      <c r="A10" s="131"/>
      <c r="B10" s="131"/>
      <c r="C10" s="131"/>
      <c r="D10" s="131"/>
      <c r="E10" s="131"/>
      <c r="F10" s="131"/>
      <c r="G10" s="131"/>
      <c r="H10" s="131"/>
      <c r="I10" s="131"/>
      <c r="J10" s="131"/>
      <c r="K10" s="131"/>
      <c r="L10" s="131"/>
      <c r="M10" s="131"/>
    </row>
    <row r="11" spans="1:13" x14ac:dyDescent="0.3">
      <c r="A11" s="131"/>
      <c r="B11" s="131"/>
      <c r="C11" s="131"/>
      <c r="D11" s="131"/>
      <c r="E11" s="131"/>
      <c r="F11" s="131"/>
      <c r="G11" s="131"/>
      <c r="H11" s="131"/>
      <c r="I11" s="131"/>
      <c r="J11" s="131"/>
      <c r="K11" s="131"/>
      <c r="L11" s="131"/>
      <c r="M11" s="131"/>
    </row>
    <row r="12" spans="1:13" x14ac:dyDescent="0.3">
      <c r="A12" s="131"/>
      <c r="B12" s="131"/>
      <c r="C12" s="131"/>
      <c r="D12" s="131"/>
      <c r="E12" s="131"/>
      <c r="F12" s="131"/>
      <c r="G12" s="131"/>
      <c r="H12" s="131"/>
      <c r="I12" s="131"/>
      <c r="J12" s="131"/>
      <c r="K12" s="131"/>
      <c r="L12" s="131"/>
      <c r="M12" s="131"/>
    </row>
    <row r="13" spans="1:13" x14ac:dyDescent="0.3">
      <c r="A13" s="131"/>
      <c r="B13" s="131"/>
      <c r="C13" s="131"/>
      <c r="D13" s="131"/>
      <c r="E13" s="131"/>
      <c r="F13" s="131"/>
      <c r="G13" s="131"/>
      <c r="H13" s="131"/>
      <c r="I13" s="131"/>
      <c r="J13" s="131"/>
      <c r="K13" s="131"/>
      <c r="L13" s="131"/>
      <c r="M13" s="131"/>
    </row>
    <row r="14" spans="1:13" x14ac:dyDescent="0.3">
      <c r="A14" s="131"/>
      <c r="B14" s="131"/>
      <c r="C14" s="132"/>
      <c r="D14" s="132"/>
      <c r="E14" s="132"/>
      <c r="F14" s="132"/>
      <c r="G14" s="131"/>
      <c r="H14" s="131"/>
      <c r="I14" s="131"/>
      <c r="J14" s="131"/>
      <c r="K14" s="131"/>
      <c r="L14" s="131"/>
      <c r="M14" s="131"/>
    </row>
    <row r="15" spans="1:13" x14ac:dyDescent="0.3">
      <c r="A15" s="131"/>
      <c r="B15" s="131"/>
      <c r="C15" s="132"/>
      <c r="D15" s="132"/>
      <c r="E15" s="132"/>
      <c r="F15" s="132"/>
      <c r="G15" s="131"/>
      <c r="H15" s="131"/>
      <c r="I15" s="131"/>
      <c r="J15" s="131"/>
      <c r="K15" s="131"/>
      <c r="L15" s="131"/>
      <c r="M15" s="131"/>
    </row>
    <row r="16" spans="1:13" x14ac:dyDescent="0.3">
      <c r="A16" s="131"/>
      <c r="B16" s="131"/>
      <c r="C16" s="132"/>
      <c r="D16" s="132"/>
      <c r="E16" s="132"/>
      <c r="F16" s="132"/>
      <c r="G16" s="131"/>
      <c r="H16" s="131"/>
      <c r="I16" s="131"/>
      <c r="J16" s="131"/>
      <c r="K16" s="131"/>
      <c r="L16" s="131"/>
      <c r="M16" s="131"/>
    </row>
  </sheetData>
  <sheetProtection algorithmName="SHA-512" hashValue="o7ss9CYpzGYmKBmITq7WDzwt7TdHopfCqS3v0XUszYpyxHryBhtak8CAJLCCZGyj0O13Lo+bR64OKOI6R7L0yw==" saltValue="LUa/5M770zP3sKYMbeFO4Q==" spinCount="100000" sheet="1" objects="1" scenarios="1"/>
  <mergeCells count="1">
    <mergeCell ref="C2:L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937BD-EB2C-4F43-82F7-89B79DECEB98}">
  <dimension ref="A1:I111"/>
  <sheetViews>
    <sheetView zoomScale="117" zoomScaleNormal="130" workbookViewId="0">
      <selection activeCell="B12" sqref="B12"/>
    </sheetView>
  </sheetViews>
  <sheetFormatPr baseColWidth="10" defaultColWidth="0" defaultRowHeight="10.8" zeroHeight="1" x14ac:dyDescent="0.25"/>
  <cols>
    <col min="1" max="1" width="12" style="2" customWidth="1"/>
    <col min="2" max="2" width="22.33203125" style="2" customWidth="1"/>
    <col min="3" max="3" width="16.109375" style="2" customWidth="1"/>
    <col min="4" max="4" width="16.21875" style="2" customWidth="1"/>
    <col min="5" max="5" width="16.109375" style="2" customWidth="1"/>
    <col min="6" max="6" width="11.5546875" style="2" customWidth="1"/>
    <col min="7" max="9" width="0" style="2" hidden="1" customWidth="1"/>
    <col min="10" max="16384" width="11.5546875" style="2" hidden="1"/>
  </cols>
  <sheetData>
    <row r="1" spans="1:8" x14ac:dyDescent="0.25">
      <c r="A1" s="1"/>
      <c r="B1" s="1"/>
      <c r="C1" s="1"/>
      <c r="D1" s="1"/>
      <c r="E1" s="1"/>
      <c r="F1" s="1"/>
      <c r="G1" s="1"/>
      <c r="H1" s="1"/>
    </row>
    <row r="2" spans="1:8" ht="15.6" x14ac:dyDescent="0.25">
      <c r="A2" s="3"/>
      <c r="B2" s="4" t="s">
        <v>3</v>
      </c>
      <c r="C2" s="3"/>
      <c r="D2" s="3"/>
      <c r="E2" s="5" t="s">
        <v>72</v>
      </c>
      <c r="F2" s="1"/>
      <c r="G2" s="6"/>
      <c r="H2" s="7"/>
    </row>
    <row r="3" spans="1:8" ht="12" x14ac:dyDescent="0.25">
      <c r="A3" s="3"/>
      <c r="B3" s="8" t="s">
        <v>4</v>
      </c>
      <c r="C3" s="3"/>
      <c r="D3" s="3"/>
      <c r="E3" s="6"/>
      <c r="F3" s="1"/>
      <c r="G3" s="6"/>
      <c r="H3" s="7"/>
    </row>
    <row r="4" spans="1:8" ht="12" x14ac:dyDescent="0.25">
      <c r="A4" s="3"/>
      <c r="B4" s="3"/>
      <c r="C4" s="3"/>
      <c r="D4" s="3"/>
      <c r="E4" s="3"/>
      <c r="F4" s="6"/>
      <c r="G4" s="6"/>
      <c r="H4" s="7"/>
    </row>
    <row r="5" spans="1:8" ht="12" x14ac:dyDescent="0.25">
      <c r="A5" s="3"/>
      <c r="B5" s="9" t="s">
        <v>0</v>
      </c>
      <c r="C5" s="10" t="s">
        <v>36</v>
      </c>
      <c r="D5" s="11"/>
      <c r="E5" s="12"/>
      <c r="F5" s="1"/>
      <c r="G5" s="1"/>
      <c r="H5" s="7"/>
    </row>
    <row r="6" spans="1:8" ht="12" x14ac:dyDescent="0.25">
      <c r="A6" s="3"/>
      <c r="B6" s="9" t="s">
        <v>1</v>
      </c>
      <c r="C6" s="10" t="s">
        <v>1</v>
      </c>
      <c r="D6" s="11"/>
      <c r="E6" s="12"/>
      <c r="F6" s="1"/>
      <c r="G6" s="1"/>
      <c r="H6" s="7"/>
    </row>
    <row r="7" spans="1:8" ht="12" x14ac:dyDescent="0.25">
      <c r="A7" s="3"/>
      <c r="B7" s="9" t="s">
        <v>2</v>
      </c>
      <c r="C7" s="10" t="s">
        <v>2</v>
      </c>
      <c r="D7" s="11"/>
      <c r="E7" s="12"/>
      <c r="F7" s="1"/>
      <c r="G7" s="1"/>
      <c r="H7" s="7"/>
    </row>
    <row r="8" spans="1:8" s="1" customFormat="1" ht="12" x14ac:dyDescent="0.25">
      <c r="A8" s="3"/>
      <c r="B8" s="3"/>
      <c r="C8" s="6"/>
      <c r="D8" s="6"/>
      <c r="E8" s="3"/>
      <c r="F8" s="3"/>
      <c r="G8" s="3"/>
      <c r="H8" s="7"/>
    </row>
    <row r="9" spans="1:8" s="1" customFormat="1" ht="88.2" customHeight="1" x14ac:dyDescent="0.25">
      <c r="A9" s="3"/>
      <c r="B9" s="134" t="s">
        <v>68</v>
      </c>
      <c r="C9" s="134"/>
      <c r="D9" s="134"/>
      <c r="E9" s="134"/>
      <c r="F9" s="3"/>
      <c r="G9" s="3"/>
      <c r="H9" s="7"/>
    </row>
    <row r="10" spans="1:8" s="1" customFormat="1" ht="12" x14ac:dyDescent="0.25">
      <c r="A10" s="3"/>
      <c r="B10" s="3"/>
      <c r="C10" s="6"/>
      <c r="D10" s="6"/>
      <c r="E10" s="3"/>
      <c r="F10" s="3"/>
      <c r="G10" s="3"/>
      <c r="H10" s="7"/>
    </row>
    <row r="11" spans="1:8" s="1" customFormat="1" ht="12" x14ac:dyDescent="0.25">
      <c r="A11" s="3"/>
      <c r="B11" s="13" t="s">
        <v>61</v>
      </c>
      <c r="C11" s="6"/>
      <c r="D11" s="6"/>
      <c r="E11" s="3"/>
      <c r="F11" s="3"/>
      <c r="G11" s="3"/>
      <c r="H11" s="7"/>
    </row>
    <row r="12" spans="1:8" s="1" customFormat="1" ht="12" x14ac:dyDescent="0.25">
      <c r="A12" s="3"/>
      <c r="B12" s="14" t="s">
        <v>48</v>
      </c>
      <c r="C12" s="14"/>
      <c r="D12" s="14">
        <f>'Ventilación Natural'!W2</f>
        <v>0</v>
      </c>
      <c r="F12" s="3"/>
      <c r="G12" s="3"/>
      <c r="H12" s="7"/>
    </row>
    <row r="13" spans="1:8" s="1" customFormat="1" ht="12" x14ac:dyDescent="0.25">
      <c r="A13" s="3"/>
      <c r="B13" s="15" t="s">
        <v>112</v>
      </c>
      <c r="C13" s="15"/>
      <c r="D13" s="16">
        <f>'Ventilación Natural'!W3</f>
        <v>0</v>
      </c>
      <c r="E13" s="1" t="s">
        <v>44</v>
      </c>
      <c r="F13" s="3"/>
      <c r="G13" s="3"/>
      <c r="H13" s="7"/>
    </row>
    <row r="14" spans="1:8" s="1" customFormat="1" ht="12" x14ac:dyDescent="0.25">
      <c r="A14" s="3"/>
      <c r="B14" s="3"/>
      <c r="C14" s="6"/>
      <c r="D14" s="6"/>
      <c r="E14" s="3"/>
      <c r="F14" s="3"/>
      <c r="G14" s="3"/>
      <c r="H14" s="7"/>
    </row>
    <row r="15" spans="1:8" s="1" customFormat="1" ht="12" x14ac:dyDescent="0.25">
      <c r="A15" s="3"/>
      <c r="B15" s="13" t="s">
        <v>62</v>
      </c>
      <c r="C15" s="6"/>
      <c r="D15" s="6"/>
      <c r="E15" s="3"/>
      <c r="F15" s="3"/>
      <c r="G15" s="3"/>
      <c r="H15" s="7"/>
    </row>
    <row r="16" spans="1:8" s="1" customFormat="1" ht="12" x14ac:dyDescent="0.25">
      <c r="A16" s="3"/>
      <c r="B16" s="138" t="s">
        <v>63</v>
      </c>
      <c r="C16" s="138"/>
      <c r="D16" s="138"/>
      <c r="E16" s="138"/>
      <c r="F16" s="3"/>
      <c r="G16" s="3"/>
      <c r="H16" s="7"/>
    </row>
    <row r="17" spans="1:8" s="1" customFormat="1" ht="12" x14ac:dyDescent="0.25">
      <c r="A17" s="3"/>
      <c r="B17" s="138"/>
      <c r="C17" s="138"/>
      <c r="D17" s="138"/>
      <c r="E17" s="138"/>
      <c r="F17" s="3"/>
      <c r="G17" s="3"/>
      <c r="H17" s="7"/>
    </row>
    <row r="18" spans="1:8" s="1" customFormat="1" ht="12" x14ac:dyDescent="0.25">
      <c r="A18" s="3"/>
      <c r="B18" s="138"/>
      <c r="C18" s="138"/>
      <c r="D18" s="138"/>
      <c r="E18" s="138"/>
      <c r="F18" s="3"/>
      <c r="G18" s="3"/>
      <c r="H18" s="7"/>
    </row>
    <row r="19" spans="1:8" ht="10.8" customHeight="1" x14ac:dyDescent="0.25">
      <c r="A19" s="7"/>
      <c r="B19" s="137" t="s">
        <v>40</v>
      </c>
      <c r="C19" s="137"/>
      <c r="D19" s="137"/>
      <c r="E19" s="137"/>
      <c r="F19" s="7"/>
      <c r="G19" s="7"/>
      <c r="H19" s="7"/>
    </row>
    <row r="20" spans="1:8" ht="21.6" x14ac:dyDescent="0.25">
      <c r="B20" s="17" t="s">
        <v>7</v>
      </c>
      <c r="C20" s="18" t="s">
        <v>27</v>
      </c>
      <c r="D20" s="18" t="s">
        <v>28</v>
      </c>
      <c r="E20" s="18" t="s">
        <v>29</v>
      </c>
      <c r="G20" s="2" t="s">
        <v>41</v>
      </c>
    </row>
    <row r="21" spans="1:8" x14ac:dyDescent="0.25">
      <c r="A21" s="1"/>
      <c r="B21" s="19" t="s">
        <v>22</v>
      </c>
      <c r="C21" s="20">
        <v>7.4999999999999997E-2</v>
      </c>
      <c r="D21" s="20">
        <v>0.1</v>
      </c>
      <c r="E21" s="20">
        <v>0.2</v>
      </c>
      <c r="F21" s="1"/>
    </row>
    <row r="22" spans="1:8" x14ac:dyDescent="0.25">
      <c r="A22" s="1"/>
      <c r="B22" s="19" t="s">
        <v>23</v>
      </c>
      <c r="C22" s="20">
        <v>7.4999999999999997E-2</v>
      </c>
      <c r="D22" s="20">
        <v>0.1</v>
      </c>
      <c r="E22" s="20">
        <v>0.2</v>
      </c>
      <c r="F22" s="1"/>
    </row>
    <row r="23" spans="1:8" x14ac:dyDescent="0.25">
      <c r="A23" s="1"/>
      <c r="B23" s="19" t="s">
        <v>24</v>
      </c>
      <c r="C23" s="20">
        <v>7.4999999999999997E-2</v>
      </c>
      <c r="D23" s="20">
        <v>0.1</v>
      </c>
      <c r="E23" s="20">
        <v>0.2</v>
      </c>
      <c r="F23" s="1"/>
    </row>
    <row r="24" spans="1:8" x14ac:dyDescent="0.25">
      <c r="A24" s="1"/>
      <c r="B24" s="19" t="s">
        <v>25</v>
      </c>
      <c r="C24" s="20">
        <v>0.14499999999999999</v>
      </c>
      <c r="D24" s="20">
        <v>0.18</v>
      </c>
      <c r="E24" s="20">
        <v>0.25</v>
      </c>
      <c r="F24" s="1"/>
    </row>
    <row r="25" spans="1:8" ht="21.6" x14ac:dyDescent="0.25">
      <c r="A25" s="1"/>
      <c r="B25" s="19" t="s">
        <v>30</v>
      </c>
      <c r="C25" s="20">
        <v>0.1</v>
      </c>
      <c r="D25" s="20">
        <v>0.125</v>
      </c>
      <c r="E25" s="20">
        <v>0.21</v>
      </c>
      <c r="F25" s="1"/>
    </row>
    <row r="26" spans="1:8" x14ac:dyDescent="0.25">
      <c r="A26" s="1"/>
      <c r="B26" s="19" t="s">
        <v>26</v>
      </c>
      <c r="C26" s="20">
        <v>7.4999999999999997E-2</v>
      </c>
      <c r="D26" s="20">
        <v>0.1</v>
      </c>
      <c r="E26" s="20">
        <v>0.2</v>
      </c>
      <c r="F26" s="1"/>
    </row>
    <row r="27" spans="1:8" x14ac:dyDescent="0.25">
      <c r="A27" s="1"/>
      <c r="B27" s="21"/>
      <c r="C27" s="21"/>
      <c r="D27" s="21"/>
      <c r="E27" s="21"/>
      <c r="F27" s="1"/>
    </row>
    <row r="28" spans="1:8" hidden="1" x14ac:dyDescent="0.25">
      <c r="A28" s="1"/>
      <c r="B28" s="22" t="s">
        <v>58</v>
      </c>
      <c r="C28" s="23">
        <f>AVERAGE(C21:C26)</f>
        <v>9.0833333333333321E-2</v>
      </c>
      <c r="D28" s="23">
        <f>AVERAGE(D21:D26)</f>
        <v>0.11749999999999999</v>
      </c>
      <c r="E28" s="23">
        <f>AVERAGE(E21:E26)</f>
        <v>0.21</v>
      </c>
      <c r="F28" s="1"/>
    </row>
    <row r="29" spans="1:8" ht="12.6" thickBot="1" x14ac:dyDescent="0.3">
      <c r="A29" s="1"/>
      <c r="B29" s="24" t="s">
        <v>53</v>
      </c>
      <c r="C29" s="25"/>
      <c r="D29" s="25"/>
      <c r="E29" s="25"/>
      <c r="F29" s="1"/>
    </row>
    <row r="30" spans="1:8" x14ac:dyDescent="0.25">
      <c r="A30" s="1"/>
      <c r="B30" s="1"/>
      <c r="C30" s="1"/>
      <c r="D30" s="1"/>
      <c r="E30" s="1"/>
      <c r="F30" s="1"/>
    </row>
    <row r="31" spans="1:8" x14ac:dyDescent="0.25">
      <c r="A31" s="1"/>
      <c r="B31" s="1"/>
      <c r="C31" s="1"/>
      <c r="D31" s="1"/>
      <c r="E31" s="1"/>
      <c r="F31" s="1"/>
    </row>
    <row r="32" spans="1:8" x14ac:dyDescent="0.25">
      <c r="A32" s="1"/>
      <c r="B32" s="26" t="s">
        <v>37</v>
      </c>
      <c r="C32" s="14"/>
      <c r="D32" s="14"/>
      <c r="E32" s="27" t="str">
        <f>'Ventilación Natural'!W22</f>
        <v>n.a</v>
      </c>
      <c r="F32" s="1"/>
    </row>
    <row r="33" spans="1:6" x14ac:dyDescent="0.25">
      <c r="A33" s="1"/>
      <c r="B33" s="28"/>
      <c r="C33" s="1"/>
      <c r="D33" s="1"/>
      <c r="E33" s="29"/>
      <c r="F33" s="1"/>
    </row>
    <row r="34" spans="1:6" x14ac:dyDescent="0.25">
      <c r="A34" s="1"/>
      <c r="B34" s="26" t="s">
        <v>23</v>
      </c>
      <c r="C34" s="14"/>
      <c r="D34" s="14"/>
      <c r="E34" s="27" t="str">
        <f>'Ventilación Natural'!W23</f>
        <v>n.a</v>
      </c>
      <c r="F34" s="1"/>
    </row>
    <row r="35" spans="1:6" x14ac:dyDescent="0.25">
      <c r="A35" s="1"/>
      <c r="B35" s="28"/>
      <c r="C35" s="1"/>
      <c r="D35" s="1"/>
      <c r="E35" s="29"/>
      <c r="F35" s="1"/>
    </row>
    <row r="36" spans="1:6" x14ac:dyDescent="0.25">
      <c r="A36" s="1"/>
      <c r="B36" s="26" t="s">
        <v>38</v>
      </c>
      <c r="C36" s="14"/>
      <c r="D36" s="14"/>
      <c r="E36" s="27" t="str">
        <f>'Ventilación Natural'!W24</f>
        <v>n.a</v>
      </c>
      <c r="F36" s="1"/>
    </row>
    <row r="37" spans="1:6" x14ac:dyDescent="0.25">
      <c r="A37" s="1"/>
      <c r="B37" s="28"/>
      <c r="C37" s="1"/>
      <c r="D37" s="1"/>
      <c r="E37" s="29"/>
      <c r="F37" s="1"/>
    </row>
    <row r="38" spans="1:6" x14ac:dyDescent="0.25">
      <c r="A38" s="1"/>
      <c r="B38" s="26" t="s">
        <v>25</v>
      </c>
      <c r="C38" s="14"/>
      <c r="D38" s="14"/>
      <c r="E38" s="27" t="str">
        <f>'Ventilación Natural'!W25</f>
        <v>n.a</v>
      </c>
      <c r="F38" s="1"/>
    </row>
    <row r="39" spans="1:6" x14ac:dyDescent="0.25">
      <c r="A39" s="1"/>
      <c r="B39" s="28"/>
      <c r="C39" s="1"/>
      <c r="D39" s="1"/>
      <c r="E39" s="29"/>
      <c r="F39" s="1"/>
    </row>
    <row r="40" spans="1:6" x14ac:dyDescent="0.25">
      <c r="A40" s="1"/>
      <c r="B40" s="26" t="s">
        <v>39</v>
      </c>
      <c r="C40" s="14"/>
      <c r="D40" s="14"/>
      <c r="E40" s="27" t="str">
        <f>'Ventilación Natural'!W26</f>
        <v>n.a</v>
      </c>
      <c r="F40" s="1"/>
    </row>
    <row r="41" spans="1:6" x14ac:dyDescent="0.25">
      <c r="A41" s="1"/>
      <c r="B41" s="28"/>
      <c r="C41" s="1"/>
      <c r="D41" s="1"/>
      <c r="E41" s="29"/>
      <c r="F41" s="1"/>
    </row>
    <row r="42" spans="1:6" x14ac:dyDescent="0.25">
      <c r="A42" s="1"/>
      <c r="B42" s="26" t="s">
        <v>26</v>
      </c>
      <c r="C42" s="14"/>
      <c r="D42" s="14"/>
      <c r="E42" s="27" t="str">
        <f>'Ventilación Natural'!W27</f>
        <v>n.a</v>
      </c>
      <c r="F42" s="1"/>
    </row>
    <row r="43" spans="1:6" x14ac:dyDescent="0.25">
      <c r="A43" s="1"/>
      <c r="B43" s="30" t="s">
        <v>69</v>
      </c>
      <c r="C43" s="1"/>
      <c r="D43" s="1"/>
      <c r="E43" s="1"/>
      <c r="F43" s="1"/>
    </row>
    <row r="44" spans="1:6" x14ac:dyDescent="0.25">
      <c r="A44" s="1"/>
      <c r="B44" s="1"/>
      <c r="C44" s="1"/>
      <c r="D44" s="1"/>
      <c r="E44" s="1"/>
      <c r="F44" s="1"/>
    </row>
    <row r="45" spans="1:6" hidden="1" x14ac:dyDescent="0.25">
      <c r="A45" s="1"/>
      <c r="B45" s="31" t="s">
        <v>57</v>
      </c>
      <c r="C45" s="32" t="e">
        <f>'Ventilación Natural'!W4</f>
        <v>#DIV/0!</v>
      </c>
      <c r="D45" s="1"/>
      <c r="E45" s="1"/>
      <c r="F45" s="1"/>
    </row>
    <row r="46" spans="1:6" x14ac:dyDescent="0.25">
      <c r="A46" s="1"/>
      <c r="B46" s="33" t="s">
        <v>42</v>
      </c>
      <c r="C46" s="136" t="e">
        <f>IF(C45&gt;C28,C20,IF(C45&gt;D20,D28,IF(C45&gt;E28,E20,G20)))</f>
        <v>#DIV/0!</v>
      </c>
      <c r="D46" s="136"/>
      <c r="E46" s="136"/>
      <c r="F46" s="1"/>
    </row>
    <row r="47" spans="1:6" x14ac:dyDescent="0.25">
      <c r="A47" s="1"/>
      <c r="B47" s="1"/>
      <c r="C47" s="1"/>
      <c r="D47" s="1"/>
      <c r="E47" s="1"/>
      <c r="F47" s="1"/>
    </row>
    <row r="48" spans="1:6" ht="10.8" customHeight="1" x14ac:dyDescent="0.25">
      <c r="A48" s="1"/>
      <c r="B48" s="1"/>
      <c r="C48" s="1"/>
      <c r="D48" s="1"/>
      <c r="E48" s="1"/>
      <c r="F48" s="1"/>
    </row>
    <row r="49" spans="1:6" ht="10.8" customHeight="1" x14ac:dyDescent="0.25">
      <c r="A49" s="1"/>
      <c r="B49" s="1"/>
      <c r="C49" s="1"/>
      <c r="D49" s="1"/>
      <c r="E49" s="1"/>
      <c r="F49" s="1"/>
    </row>
    <row r="50" spans="1:6" ht="10.8" customHeight="1" x14ac:dyDescent="0.25">
      <c r="A50" s="1"/>
      <c r="B50" s="13" t="s">
        <v>66</v>
      </c>
      <c r="C50" s="1"/>
      <c r="D50" s="1"/>
      <c r="E50" s="1"/>
      <c r="F50" s="1"/>
    </row>
    <row r="51" spans="1:6" ht="10.8" customHeight="1" x14ac:dyDescent="0.25">
      <c r="A51" s="1"/>
      <c r="B51" s="135" t="s">
        <v>67</v>
      </c>
      <c r="C51" s="135"/>
      <c r="D51" s="135"/>
      <c r="E51" s="135"/>
      <c r="F51" s="1"/>
    </row>
    <row r="52" spans="1:6" x14ac:dyDescent="0.25">
      <c r="A52" s="1"/>
      <c r="B52" s="135"/>
      <c r="C52" s="135"/>
      <c r="D52" s="135"/>
      <c r="E52" s="135"/>
      <c r="F52" s="1"/>
    </row>
    <row r="53" spans="1:6" x14ac:dyDescent="0.25">
      <c r="A53" s="1"/>
      <c r="B53" s="135"/>
      <c r="C53" s="135"/>
      <c r="D53" s="135"/>
      <c r="E53" s="135"/>
      <c r="F53" s="1"/>
    </row>
    <row r="54" spans="1:6" x14ac:dyDescent="0.25">
      <c r="A54" s="1"/>
      <c r="B54" s="135"/>
      <c r="C54" s="135"/>
      <c r="D54" s="135"/>
      <c r="E54" s="135"/>
      <c r="F54" s="1"/>
    </row>
    <row r="55" spans="1:6" x14ac:dyDescent="0.25">
      <c r="A55" s="1"/>
      <c r="B55" s="1"/>
      <c r="C55" s="1"/>
      <c r="D55" s="1"/>
      <c r="E55" s="1"/>
      <c r="F55" s="1"/>
    </row>
    <row r="56" spans="1:6" x14ac:dyDescent="0.25">
      <c r="A56" s="1"/>
      <c r="B56" s="34" t="s">
        <v>49</v>
      </c>
      <c r="C56" s="35" t="s">
        <v>50</v>
      </c>
      <c r="D56" s="1"/>
      <c r="E56" s="1"/>
      <c r="F56" s="1"/>
    </row>
    <row r="57" spans="1:6" x14ac:dyDescent="0.25">
      <c r="A57" s="1"/>
      <c r="B57" s="36" t="s">
        <v>51</v>
      </c>
      <c r="C57" s="37">
        <v>2</v>
      </c>
      <c r="D57" s="1"/>
      <c r="E57" s="1"/>
      <c r="F57" s="1"/>
    </row>
    <row r="58" spans="1:6" x14ac:dyDescent="0.25">
      <c r="A58" s="1"/>
      <c r="B58" s="36" t="s">
        <v>52</v>
      </c>
      <c r="C58" s="37">
        <v>2.5</v>
      </c>
      <c r="D58" s="1"/>
      <c r="E58" s="1"/>
      <c r="F58" s="1"/>
    </row>
    <row r="59" spans="1:6" x14ac:dyDescent="0.25">
      <c r="A59" s="1"/>
      <c r="B59" s="36" t="s">
        <v>19</v>
      </c>
      <c r="C59" s="37">
        <v>5</v>
      </c>
      <c r="D59" s="1"/>
      <c r="E59" s="1"/>
      <c r="F59" s="1"/>
    </row>
    <row r="60" spans="1:6" x14ac:dyDescent="0.25">
      <c r="A60" s="1"/>
      <c r="B60" s="36" t="s">
        <v>20</v>
      </c>
      <c r="C60" s="37">
        <v>5</v>
      </c>
      <c r="D60" s="1"/>
      <c r="E60" s="1"/>
      <c r="F60" s="1"/>
    </row>
    <row r="61" spans="1:6" x14ac:dyDescent="0.25">
      <c r="A61" s="1"/>
      <c r="B61" s="1"/>
      <c r="C61" s="1"/>
      <c r="D61" s="1"/>
      <c r="E61" s="1"/>
      <c r="F61" s="1"/>
    </row>
    <row r="62" spans="1:6" ht="12.6" thickBot="1" x14ac:dyDescent="0.3">
      <c r="A62" s="1"/>
      <c r="B62" s="24" t="s">
        <v>55</v>
      </c>
      <c r="C62" s="25"/>
      <c r="D62" s="25"/>
      <c r="E62" s="25"/>
      <c r="F62" s="1"/>
    </row>
    <row r="63" spans="1:6" x14ac:dyDescent="0.25">
      <c r="A63" s="1"/>
      <c r="B63" s="1"/>
      <c r="C63" s="1"/>
      <c r="D63" s="1"/>
      <c r="E63" s="1"/>
      <c r="F63" s="1"/>
    </row>
    <row r="64" spans="1:6" x14ac:dyDescent="0.25">
      <c r="A64" s="1"/>
      <c r="B64" s="1"/>
      <c r="C64" s="1"/>
      <c r="D64" s="1"/>
      <c r="E64" s="1"/>
      <c r="F64" s="1"/>
    </row>
    <row r="65" spans="1:9" x14ac:dyDescent="0.25">
      <c r="A65" s="1"/>
      <c r="B65" s="26" t="s">
        <v>51</v>
      </c>
      <c r="C65" s="14"/>
      <c r="D65" s="14"/>
      <c r="E65" s="38" t="str">
        <f>IF(ISERROR('Ventilación Natural'!X10),"n.a",('Ventilación Natural'!X10))</f>
        <v>n.a</v>
      </c>
      <c r="F65" s="1"/>
    </row>
    <row r="66" spans="1:9" x14ac:dyDescent="0.25">
      <c r="A66" s="1"/>
      <c r="B66" s="28"/>
      <c r="C66" s="1"/>
      <c r="D66" s="1"/>
      <c r="E66" s="39"/>
      <c r="F66" s="1"/>
    </row>
    <row r="67" spans="1:9" x14ac:dyDescent="0.25">
      <c r="A67" s="1"/>
      <c r="B67" s="26" t="s">
        <v>52</v>
      </c>
      <c r="C67" s="14"/>
      <c r="D67" s="14"/>
      <c r="E67" s="38" t="str">
        <f>IF(ISERROR('Ventilación Natural'!X11),"n.a",('Ventilación Natural'!X11))</f>
        <v>n.a</v>
      </c>
      <c r="F67" s="1"/>
    </row>
    <row r="68" spans="1:9" x14ac:dyDescent="0.25">
      <c r="A68" s="1"/>
      <c r="B68" s="28"/>
      <c r="C68" s="1"/>
      <c r="D68" s="1"/>
      <c r="E68" s="39"/>
      <c r="F68" s="1"/>
    </row>
    <row r="69" spans="1:9" x14ac:dyDescent="0.25">
      <c r="A69" s="1"/>
      <c r="B69" s="26" t="s">
        <v>19</v>
      </c>
      <c r="C69" s="14"/>
      <c r="D69" s="14"/>
      <c r="E69" s="38" t="str">
        <f>IF(ISERROR('Ventilación Natural'!X12),"n.a",('Ventilación Natural'!X12))</f>
        <v>n.a</v>
      </c>
      <c r="F69" s="1"/>
    </row>
    <row r="70" spans="1:9" x14ac:dyDescent="0.25">
      <c r="A70" s="1"/>
      <c r="B70" s="28"/>
      <c r="C70" s="1"/>
      <c r="D70" s="1"/>
      <c r="E70" s="39"/>
      <c r="F70" s="1"/>
    </row>
    <row r="71" spans="1:9" x14ac:dyDescent="0.25">
      <c r="A71" s="1"/>
      <c r="B71" s="26" t="s">
        <v>20</v>
      </c>
      <c r="C71" s="14"/>
      <c r="D71" s="14"/>
      <c r="E71" s="38" t="str">
        <f>IF(ISERROR('Ventilación Natural'!X13),"n.a",('Ventilación Natural'!X13))</f>
        <v>n.a</v>
      </c>
      <c r="F71" s="1"/>
    </row>
    <row r="72" spans="1:9" x14ac:dyDescent="0.25">
      <c r="A72" s="1"/>
      <c r="B72" s="30" t="s">
        <v>69</v>
      </c>
      <c r="C72" s="1"/>
      <c r="D72" s="1"/>
      <c r="E72" s="39"/>
      <c r="F72" s="1"/>
    </row>
    <row r="73" spans="1:9" x14ac:dyDescent="0.25">
      <c r="A73" s="1"/>
      <c r="B73" s="1"/>
      <c r="C73" s="1"/>
      <c r="D73" s="1"/>
      <c r="E73" s="1"/>
      <c r="F73" s="1"/>
    </row>
    <row r="74" spans="1:9" s="41" customFormat="1" ht="24" customHeight="1" x14ac:dyDescent="0.3">
      <c r="A74" s="21"/>
      <c r="B74" s="40" t="s">
        <v>42</v>
      </c>
      <c r="C74" s="139" t="e">
        <f>IF('Ventilación Natural'!X16&lt;'Ventilación Natural'!W16,'Información general'!I74,'Información general'!I75)</f>
        <v>#DIV/0!</v>
      </c>
      <c r="D74" s="140"/>
      <c r="E74" s="141"/>
      <c r="F74" s="21"/>
      <c r="I74" s="41" t="s">
        <v>64</v>
      </c>
    </row>
    <row r="75" spans="1:9" x14ac:dyDescent="0.25">
      <c r="A75" s="1"/>
      <c r="B75" s="1"/>
      <c r="C75" s="1"/>
      <c r="D75" s="1"/>
      <c r="E75" s="1"/>
      <c r="F75" s="1"/>
      <c r="I75" s="2" t="s">
        <v>65</v>
      </c>
    </row>
    <row r="76" spans="1:9" x14ac:dyDescent="0.25">
      <c r="A76" s="1"/>
      <c r="B76" s="1"/>
      <c r="C76" s="1"/>
      <c r="D76" s="1"/>
      <c r="E76" s="1"/>
      <c r="F76" s="1"/>
    </row>
    <row r="77" spans="1:9" x14ac:dyDescent="0.25">
      <c r="A77" s="1"/>
      <c r="B77" s="1"/>
      <c r="C77" s="1"/>
      <c r="D77" s="1"/>
      <c r="E77" s="1"/>
      <c r="F77" s="1"/>
    </row>
    <row r="78" spans="1:9" x14ac:dyDescent="0.25">
      <c r="A78" s="1"/>
      <c r="B78" s="1"/>
      <c r="C78" s="1"/>
      <c r="D78" s="1"/>
      <c r="E78" s="1"/>
      <c r="F78" s="1"/>
    </row>
    <row r="79" spans="1:9" ht="12" x14ac:dyDescent="0.25">
      <c r="B79" s="13" t="s">
        <v>106</v>
      </c>
      <c r="C79" s="1"/>
      <c r="D79" s="1"/>
      <c r="E79" s="1"/>
    </row>
    <row r="80" spans="1:9" ht="10.8" customHeight="1" x14ac:dyDescent="0.25">
      <c r="A80" s="1"/>
      <c r="B80" s="135" t="s">
        <v>128</v>
      </c>
      <c r="C80" s="135"/>
      <c r="D80" s="135"/>
      <c r="E80" s="135"/>
      <c r="F80" s="1"/>
    </row>
    <row r="81" spans="1:6" x14ac:dyDescent="0.25">
      <c r="A81" s="1"/>
      <c r="B81" s="135"/>
      <c r="C81" s="135"/>
      <c r="D81" s="135"/>
      <c r="E81" s="135"/>
      <c r="F81" s="1"/>
    </row>
    <row r="82" spans="1:6" x14ac:dyDescent="0.25">
      <c r="A82" s="1"/>
      <c r="B82" s="135"/>
      <c r="C82" s="135"/>
      <c r="D82" s="135"/>
      <c r="E82" s="135"/>
      <c r="F82" s="1"/>
    </row>
    <row r="83" spans="1:6" x14ac:dyDescent="0.25">
      <c r="A83" s="1"/>
      <c r="B83" s="135"/>
      <c r="C83" s="135"/>
      <c r="D83" s="135"/>
      <c r="E83" s="135"/>
      <c r="F83" s="1"/>
    </row>
    <row r="84" spans="1:6" x14ac:dyDescent="0.25">
      <c r="A84" s="1"/>
      <c r="B84" s="135"/>
      <c r="C84" s="135"/>
      <c r="D84" s="135"/>
      <c r="E84" s="135"/>
      <c r="F84" s="1"/>
    </row>
    <row r="85" spans="1:6" x14ac:dyDescent="0.25">
      <c r="A85" s="1"/>
      <c r="B85" s="1"/>
      <c r="C85" s="1"/>
      <c r="D85" s="1"/>
      <c r="E85" s="1"/>
      <c r="F85" s="1"/>
    </row>
    <row r="86" spans="1:6" x14ac:dyDescent="0.25">
      <c r="A86" s="1"/>
      <c r="B86" s="1"/>
      <c r="C86" s="1"/>
      <c r="D86" s="1"/>
      <c r="E86" s="1"/>
      <c r="F86" s="1"/>
    </row>
    <row r="87" spans="1:6" x14ac:dyDescent="0.25">
      <c r="A87" s="1"/>
      <c r="B87" s="1"/>
      <c r="C87" s="1"/>
      <c r="D87" s="1"/>
      <c r="E87" s="1"/>
      <c r="F87" s="1"/>
    </row>
    <row r="88" spans="1:6" x14ac:dyDescent="0.25">
      <c r="A88" s="1"/>
      <c r="B88" s="1"/>
      <c r="C88" s="1"/>
      <c r="D88" s="1"/>
      <c r="E88" s="1"/>
      <c r="F88" s="1"/>
    </row>
    <row r="89" spans="1:6" x14ac:dyDescent="0.25">
      <c r="A89" s="1"/>
      <c r="B89" s="1"/>
      <c r="C89" s="1"/>
      <c r="D89" s="1"/>
      <c r="E89" s="1"/>
      <c r="F89" s="1"/>
    </row>
    <row r="90" spans="1:6" x14ac:dyDescent="0.25">
      <c r="A90" s="1"/>
      <c r="B90" s="1"/>
      <c r="C90" s="1"/>
      <c r="D90" s="1"/>
      <c r="E90" s="1"/>
      <c r="F90" s="1"/>
    </row>
    <row r="91" spans="1:6" x14ac:dyDescent="0.25">
      <c r="A91" s="1"/>
      <c r="B91" s="1"/>
      <c r="C91" s="1"/>
      <c r="D91" s="1"/>
      <c r="E91" s="1"/>
      <c r="F91" s="1"/>
    </row>
    <row r="92" spans="1:6" x14ac:dyDescent="0.25">
      <c r="A92" s="1"/>
      <c r="B92" s="1"/>
      <c r="C92" s="1"/>
      <c r="D92" s="1"/>
      <c r="E92" s="1"/>
      <c r="F92" s="1"/>
    </row>
    <row r="93" spans="1:6" x14ac:dyDescent="0.25">
      <c r="A93" s="1"/>
      <c r="B93" s="1"/>
      <c r="C93" s="1"/>
      <c r="D93" s="1"/>
      <c r="E93" s="1"/>
      <c r="F93" s="1"/>
    </row>
    <row r="94" spans="1:6" x14ac:dyDescent="0.25">
      <c r="A94" s="1"/>
      <c r="B94" s="1"/>
      <c r="C94" s="1"/>
      <c r="D94" s="1"/>
      <c r="E94" s="1"/>
      <c r="F94" s="1"/>
    </row>
    <row r="95" spans="1:6" x14ac:dyDescent="0.25">
      <c r="A95" s="1"/>
      <c r="B95" s="1"/>
      <c r="C95" s="1"/>
      <c r="D95" s="1"/>
      <c r="E95" s="1"/>
      <c r="F95" s="1"/>
    </row>
    <row r="96" spans="1:6" x14ac:dyDescent="0.25">
      <c r="A96" s="1"/>
      <c r="B96" s="1"/>
      <c r="C96" s="1"/>
      <c r="D96" s="1"/>
      <c r="E96" s="1"/>
      <c r="F96" s="1"/>
    </row>
    <row r="97" spans="1:6" x14ac:dyDescent="0.25">
      <c r="A97" s="1"/>
      <c r="B97" s="42" t="s">
        <v>107</v>
      </c>
      <c r="C97" s="1"/>
      <c r="D97" s="1"/>
      <c r="E97" s="1"/>
      <c r="F97" s="1"/>
    </row>
    <row r="98" spans="1:6" x14ac:dyDescent="0.25">
      <c r="A98" s="1"/>
      <c r="B98" s="1"/>
      <c r="C98" s="1"/>
      <c r="D98" s="1"/>
      <c r="E98" s="1"/>
      <c r="F98" s="1"/>
    </row>
    <row r="99" spans="1:6" ht="12.6" thickBot="1" x14ac:dyDescent="0.3">
      <c r="B99" s="24" t="s">
        <v>108</v>
      </c>
      <c r="C99" s="25"/>
      <c r="D99" s="25"/>
      <c r="E99" s="25"/>
    </row>
    <row r="100" spans="1:6" x14ac:dyDescent="0.25">
      <c r="A100" s="1"/>
      <c r="B100" s="1"/>
      <c r="C100" s="1"/>
      <c r="D100" s="1"/>
      <c r="E100" s="1"/>
      <c r="F100" s="1"/>
    </row>
    <row r="101" spans="1:6" x14ac:dyDescent="0.25">
      <c r="A101" s="1"/>
      <c r="B101" s="26" t="s">
        <v>114</v>
      </c>
      <c r="C101" s="14"/>
      <c r="D101" s="14"/>
      <c r="E101" s="27" t="e">
        <f>'Ventiladores de Techo'!Y4</f>
        <v>#DIV/0!</v>
      </c>
      <c r="F101" s="1"/>
    </row>
    <row r="102" spans="1:6" x14ac:dyDescent="0.25">
      <c r="A102" s="1"/>
      <c r="B102" s="43" t="s">
        <v>122</v>
      </c>
      <c r="C102" s="1"/>
      <c r="D102" s="1"/>
      <c r="E102" s="29"/>
      <c r="F102" s="1"/>
    </row>
    <row r="103" spans="1:6" x14ac:dyDescent="0.25">
      <c r="A103" s="1"/>
      <c r="B103" s="43"/>
      <c r="C103" s="1"/>
      <c r="D103" s="1"/>
      <c r="E103" s="29"/>
      <c r="F103" s="1"/>
    </row>
    <row r="104" spans="1:6" x14ac:dyDescent="0.25">
      <c r="A104" s="1"/>
      <c r="B104" s="26" t="s">
        <v>115</v>
      </c>
      <c r="C104" s="14"/>
      <c r="D104" s="14"/>
      <c r="E104" s="27" t="e">
        <f>'Ventiladores de Techo'!Y8</f>
        <v>#DIV/0!</v>
      </c>
      <c r="F104" s="1"/>
    </row>
    <row r="105" spans="1:6" x14ac:dyDescent="0.25">
      <c r="A105" s="1"/>
      <c r="B105" s="43" t="s">
        <v>122</v>
      </c>
      <c r="C105" s="1"/>
      <c r="D105" s="1"/>
      <c r="E105" s="29"/>
      <c r="F105" s="1"/>
    </row>
    <row r="106" spans="1:6" x14ac:dyDescent="0.25">
      <c r="A106" s="1"/>
      <c r="B106" s="1"/>
      <c r="C106" s="1"/>
      <c r="D106" s="1"/>
      <c r="E106" s="1"/>
      <c r="F106" s="1"/>
    </row>
    <row r="107" spans="1:6" ht="21" customHeight="1" x14ac:dyDescent="0.25">
      <c r="A107" s="1"/>
      <c r="B107" s="40" t="s">
        <v>42</v>
      </c>
      <c r="C107" s="44" t="e">
        <f>'Ventiladores de Techo'!AB2</f>
        <v>#DIV/0!</v>
      </c>
      <c r="D107" s="1"/>
      <c r="E107" s="1"/>
      <c r="F107" s="1"/>
    </row>
    <row r="108" spans="1:6" x14ac:dyDescent="0.25">
      <c r="A108" s="1"/>
      <c r="B108" s="43" t="s">
        <v>127</v>
      </c>
      <c r="C108" s="1"/>
      <c r="D108" s="1"/>
      <c r="E108" s="1"/>
      <c r="F108" s="1"/>
    </row>
    <row r="109" spans="1:6" x14ac:dyDescent="0.25">
      <c r="A109" s="1"/>
      <c r="B109" s="1"/>
      <c r="C109" s="1"/>
      <c r="D109" s="1"/>
      <c r="E109" s="1"/>
      <c r="F109" s="1"/>
    </row>
    <row r="110" spans="1:6" x14ac:dyDescent="0.25">
      <c r="A110" s="1"/>
      <c r="B110" s="1"/>
      <c r="C110" s="1"/>
      <c r="D110" s="1"/>
      <c r="E110" s="1"/>
      <c r="F110" s="1"/>
    </row>
    <row r="111" spans="1:6" x14ac:dyDescent="0.25">
      <c r="A111" s="1"/>
      <c r="B111" s="1"/>
      <c r="C111" s="1"/>
      <c r="D111" s="1"/>
      <c r="E111" s="1"/>
      <c r="F111" s="1"/>
    </row>
  </sheetData>
  <sheetProtection algorithmName="SHA-512" hashValue="2M3/J/Ikp6oHxTU6L6eACNVf7ScqcHHBBW/TpLfPhQzxGHkB05Pya8qu2dHA3lu9UG/+0ksT1i1G8qj+tcheNA==" saltValue="o0i4cNhEUcx8fd38KY5kqw==" spinCount="100000" sheet="1" objects="1" scenarios="1"/>
  <mergeCells count="7">
    <mergeCell ref="B9:E9"/>
    <mergeCell ref="B51:E54"/>
    <mergeCell ref="B80:E84"/>
    <mergeCell ref="C46:E46"/>
    <mergeCell ref="B19:E19"/>
    <mergeCell ref="B16:E18"/>
    <mergeCell ref="C74:E7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B5B2A-9363-496C-84A1-7A4F6AF2FD03}">
  <dimension ref="A1:Z74"/>
  <sheetViews>
    <sheetView zoomScale="63" zoomScaleNormal="78" workbookViewId="0">
      <selection activeCell="M61" sqref="M61"/>
    </sheetView>
  </sheetViews>
  <sheetFormatPr baseColWidth="10" defaultColWidth="0" defaultRowHeight="12" zeroHeight="1" x14ac:dyDescent="0.25"/>
  <cols>
    <col min="1" max="1" width="4.5546875" style="7" customWidth="1"/>
    <col min="2" max="2" width="11.5546875" style="58" customWidth="1"/>
    <col min="3" max="3" width="19" style="58" customWidth="1"/>
    <col min="4" max="4" width="11.5546875" style="58" customWidth="1"/>
    <col min="5" max="5" width="37" style="58" customWidth="1"/>
    <col min="6" max="6" width="25.88671875" style="58" customWidth="1"/>
    <col min="7" max="8" width="11.5546875" style="58" customWidth="1"/>
    <col min="9" max="9" width="23.21875" style="58" customWidth="1"/>
    <col min="10" max="11" width="11.5546875" style="78" customWidth="1"/>
    <col min="12" max="12" width="11.5546875" style="58" customWidth="1"/>
    <col min="13" max="13" width="22.77734375" style="58" customWidth="1"/>
    <col min="14" max="15" width="11.5546875" style="58" customWidth="1"/>
    <col min="16" max="16" width="11.5546875" style="79" customWidth="1"/>
    <col min="17" max="18" width="11.5546875" style="7" customWidth="1"/>
    <col min="19" max="21" width="11.5546875" style="58" hidden="1" customWidth="1"/>
    <col min="22" max="22" width="44.109375" style="58" hidden="1" customWidth="1"/>
    <col min="23" max="26" width="0" style="58" hidden="1" customWidth="1"/>
    <col min="27" max="16384" width="11.5546875" style="58" hidden="1"/>
  </cols>
  <sheetData>
    <row r="1" spans="1:26" s="7" customFormat="1" ht="18" x14ac:dyDescent="0.25">
      <c r="A1" s="3"/>
      <c r="B1" s="3"/>
      <c r="C1" s="45" t="s">
        <v>3</v>
      </c>
      <c r="D1" s="3"/>
      <c r="E1" s="3"/>
      <c r="F1" s="3"/>
      <c r="G1" s="6"/>
      <c r="H1" s="6"/>
      <c r="I1" s="6"/>
      <c r="J1" s="46"/>
      <c r="K1" s="46"/>
      <c r="P1" s="47"/>
    </row>
    <row r="2" spans="1:26" s="7" customFormat="1" x14ac:dyDescent="0.25">
      <c r="A2" s="3"/>
      <c r="B2" s="3"/>
      <c r="C2" s="13" t="s">
        <v>4</v>
      </c>
      <c r="D2" s="3"/>
      <c r="E2" s="3"/>
      <c r="F2" s="3"/>
      <c r="G2" s="6"/>
      <c r="H2" s="6"/>
      <c r="I2" s="6"/>
      <c r="J2" s="46"/>
      <c r="K2" s="46"/>
      <c r="P2" s="47"/>
      <c r="V2" s="7" t="s">
        <v>47</v>
      </c>
      <c r="W2" s="7">
        <f>SUM(D9:D68)</f>
        <v>0</v>
      </c>
    </row>
    <row r="3" spans="1:26" s="7" customFormat="1" x14ac:dyDescent="0.25">
      <c r="A3" s="3"/>
      <c r="B3" s="3"/>
      <c r="C3" s="3"/>
      <c r="D3" s="3"/>
      <c r="E3" s="3"/>
      <c r="F3" s="3"/>
      <c r="G3" s="6"/>
      <c r="H3" s="6"/>
      <c r="I3" s="6"/>
      <c r="J3" s="46"/>
      <c r="K3" s="46"/>
      <c r="P3" s="47"/>
      <c r="V3" s="3" t="s">
        <v>45</v>
      </c>
      <c r="W3" s="48">
        <f>(D10*L20)+(D22*L32)+(D34*L44)+(D46*L56)+(D58*L68)</f>
        <v>0</v>
      </c>
    </row>
    <row r="4" spans="1:26" s="7" customFormat="1" x14ac:dyDescent="0.25">
      <c r="A4" s="3"/>
      <c r="B4" s="3"/>
      <c r="C4" s="149" t="s">
        <v>0</v>
      </c>
      <c r="D4" s="149"/>
      <c r="E4" s="49" t="str">
        <f>'Información general'!C5</f>
        <v>Nombre del proyecto</v>
      </c>
      <c r="F4" s="50"/>
      <c r="G4" s="3"/>
      <c r="H4" s="3"/>
      <c r="K4" s="46"/>
      <c r="P4" s="47"/>
      <c r="V4" s="7" t="s">
        <v>46</v>
      </c>
      <c r="W4" s="51" t="e">
        <f>((P20*D10)+(P32*D22)+(P44*D34)+(P56*D46)+(P68*D58))/W2</f>
        <v>#DIV/0!</v>
      </c>
    </row>
    <row r="5" spans="1:26" s="7" customFormat="1" x14ac:dyDescent="0.25">
      <c r="A5" s="3"/>
      <c r="B5" s="3"/>
      <c r="C5" s="149" t="s">
        <v>1</v>
      </c>
      <c r="D5" s="149"/>
      <c r="E5" s="52" t="str">
        <f>'Información general'!C6</f>
        <v>No. de Registro</v>
      </c>
      <c r="F5" s="50"/>
      <c r="G5" s="3"/>
      <c r="H5" s="3"/>
      <c r="I5" s="3"/>
      <c r="J5" s="46"/>
      <c r="K5" s="46"/>
      <c r="P5" s="47"/>
    </row>
    <row r="6" spans="1:26" s="7" customFormat="1" x14ac:dyDescent="0.25">
      <c r="A6" s="3"/>
      <c r="B6" s="3"/>
      <c r="C6" s="149" t="s">
        <v>2</v>
      </c>
      <c r="D6" s="149"/>
      <c r="E6" s="49" t="str">
        <f>'Información general'!C7</f>
        <v>Fecha de Emisión</v>
      </c>
      <c r="F6" s="50"/>
      <c r="G6" s="3"/>
      <c r="H6" s="3"/>
      <c r="I6" s="3"/>
      <c r="J6" s="46"/>
      <c r="K6" s="46"/>
      <c r="P6" s="47"/>
    </row>
    <row r="7" spans="1:26" s="7" customFormat="1" x14ac:dyDescent="0.25">
      <c r="J7" s="46"/>
      <c r="K7" s="46"/>
      <c r="P7" s="47"/>
    </row>
    <row r="8" spans="1:26" s="7" customFormat="1" x14ac:dyDescent="0.25">
      <c r="J8" s="46"/>
      <c r="K8" s="46"/>
      <c r="P8" s="47"/>
    </row>
    <row r="9" spans="1:26" ht="36" x14ac:dyDescent="0.25">
      <c r="B9" s="142" t="s">
        <v>5</v>
      </c>
      <c r="C9" s="53" t="s">
        <v>6</v>
      </c>
      <c r="D9" s="53" t="s">
        <v>15</v>
      </c>
      <c r="E9" s="53" t="s">
        <v>16</v>
      </c>
      <c r="F9" s="53" t="s">
        <v>43</v>
      </c>
      <c r="G9" s="54" t="s">
        <v>8</v>
      </c>
      <c r="H9" s="54" t="s">
        <v>9</v>
      </c>
      <c r="I9" s="53" t="s">
        <v>10</v>
      </c>
      <c r="J9" s="55" t="s">
        <v>11</v>
      </c>
      <c r="K9" s="56" t="s">
        <v>12</v>
      </c>
      <c r="L9" s="53" t="s">
        <v>33</v>
      </c>
      <c r="M9" s="53" t="s">
        <v>21</v>
      </c>
      <c r="N9" s="53" t="s">
        <v>14</v>
      </c>
      <c r="O9" s="53" t="s">
        <v>31</v>
      </c>
      <c r="P9" s="57" t="s">
        <v>32</v>
      </c>
      <c r="V9" s="59" t="s">
        <v>56</v>
      </c>
      <c r="W9" s="60" t="s">
        <v>54</v>
      </c>
      <c r="X9" s="60" t="s">
        <v>59</v>
      </c>
    </row>
    <row r="10" spans="1:26" ht="14.4" x14ac:dyDescent="0.3">
      <c r="B10" s="143"/>
      <c r="C10" s="145"/>
      <c r="D10" s="146"/>
      <c r="E10" s="81" t="s">
        <v>13</v>
      </c>
      <c r="F10" s="81"/>
      <c r="G10" s="82"/>
      <c r="H10" s="82"/>
      <c r="I10" s="81" t="s">
        <v>13</v>
      </c>
      <c r="J10" s="61">
        <f t="shared" ref="J10:J19" si="0">VLOOKUP(I10,$V$10:$W$14,2,FALSE)</f>
        <v>0</v>
      </c>
      <c r="K10" s="62" t="str">
        <f>IF(ISERROR(G10/H10),"0",G10/H10)</f>
        <v>0</v>
      </c>
      <c r="L10" s="84"/>
      <c r="M10" s="84"/>
      <c r="N10" s="84"/>
      <c r="O10" s="86" t="e" cm="1">
        <f t="array" ref="O10:O19">VLOOKUP(E10:E19,'Información general'!$B$20:$E$28,2,FALSE)</f>
        <v>#N/A</v>
      </c>
      <c r="P10" s="63" t="str">
        <f>IF(ISERROR(N10/L10),"0",N10/L10)</f>
        <v>0</v>
      </c>
      <c r="V10" s="64" t="s">
        <v>17</v>
      </c>
      <c r="W10" s="65">
        <v>2</v>
      </c>
      <c r="X10" s="66" t="e">
        <f>AVERAGEIF($I$9:$I$68,V10,$K$9:$K$68)</f>
        <v>#DIV/0!</v>
      </c>
      <c r="Z10" s="58" t="str">
        <f>'Información general'!B21</f>
        <v>Dormitorio</v>
      </c>
    </row>
    <row r="11" spans="1:26" ht="14.4" x14ac:dyDescent="0.3">
      <c r="B11" s="143"/>
      <c r="C11" s="145"/>
      <c r="D11" s="147"/>
      <c r="E11" s="81" t="s">
        <v>13</v>
      </c>
      <c r="F11" s="81"/>
      <c r="G11" s="82"/>
      <c r="H11" s="82"/>
      <c r="I11" s="81" t="s">
        <v>13</v>
      </c>
      <c r="J11" s="61">
        <f t="shared" si="0"/>
        <v>0</v>
      </c>
      <c r="K11" s="62" t="str">
        <f t="shared" ref="K11:K19" si="1">IF(ISERROR(G11/H11),"0",G11/H11)</f>
        <v>0</v>
      </c>
      <c r="L11" s="84"/>
      <c r="M11" s="84"/>
      <c r="N11" s="84"/>
      <c r="O11" s="86" t="e">
        <v>#N/A</v>
      </c>
      <c r="P11" s="63" t="str">
        <f t="shared" ref="P11:P19" si="2">IF(ISERROR(N11/L11),"-",N11/L11)</f>
        <v>-</v>
      </c>
      <c r="V11" s="64" t="s">
        <v>18</v>
      </c>
      <c r="W11" s="65">
        <v>2.5</v>
      </c>
      <c r="X11" s="66" t="e">
        <f>AVERAGEIF($I$9:$I$68,V11,$K$9:$K$68)</f>
        <v>#DIV/0!</v>
      </c>
      <c r="Z11" s="58" t="str">
        <f>'Información general'!B22</f>
        <v>Sala</v>
      </c>
    </row>
    <row r="12" spans="1:26" ht="14.4" x14ac:dyDescent="0.3">
      <c r="B12" s="143"/>
      <c r="C12" s="145"/>
      <c r="D12" s="147"/>
      <c r="E12" s="81" t="s">
        <v>13</v>
      </c>
      <c r="F12" s="81"/>
      <c r="G12" s="82"/>
      <c r="H12" s="82"/>
      <c r="I12" s="81" t="s">
        <v>13</v>
      </c>
      <c r="J12" s="61">
        <f t="shared" si="0"/>
        <v>0</v>
      </c>
      <c r="K12" s="62" t="str">
        <f t="shared" si="1"/>
        <v>0</v>
      </c>
      <c r="L12" s="84"/>
      <c r="M12" s="84"/>
      <c r="N12" s="84"/>
      <c r="O12" s="86" t="e">
        <v>#N/A</v>
      </c>
      <c r="P12" s="63" t="str">
        <f t="shared" si="2"/>
        <v>-</v>
      </c>
      <c r="V12" s="64" t="s">
        <v>19</v>
      </c>
      <c r="W12" s="65">
        <v>5</v>
      </c>
      <c r="X12" s="66" t="e">
        <f>AVERAGEIF($I$9:$I$68,V12,$K$9:$K$68)</f>
        <v>#DIV/0!</v>
      </c>
      <c r="Z12" s="58" t="str">
        <f>'Información general'!B23</f>
        <v>Comedor</v>
      </c>
    </row>
    <row r="13" spans="1:26" ht="14.4" x14ac:dyDescent="0.3">
      <c r="B13" s="143"/>
      <c r="C13" s="145"/>
      <c r="D13" s="147"/>
      <c r="E13" s="81" t="s">
        <v>13</v>
      </c>
      <c r="F13" s="81"/>
      <c r="G13" s="82"/>
      <c r="H13" s="82"/>
      <c r="I13" s="81" t="s">
        <v>13</v>
      </c>
      <c r="J13" s="61">
        <f t="shared" si="0"/>
        <v>0</v>
      </c>
      <c r="K13" s="62" t="str">
        <f t="shared" si="1"/>
        <v>0</v>
      </c>
      <c r="L13" s="84"/>
      <c r="M13" s="84"/>
      <c r="N13" s="84"/>
      <c r="O13" s="86" t="e">
        <v>#N/A</v>
      </c>
      <c r="P13" s="63" t="str">
        <f t="shared" si="2"/>
        <v>-</v>
      </c>
      <c r="V13" s="64" t="s">
        <v>20</v>
      </c>
      <c r="W13" s="65">
        <v>5</v>
      </c>
      <c r="X13" s="66" t="e">
        <f>AVERAGEIF($I$9:$I$68,V13,$K$9:$K$68)</f>
        <v>#DIV/0!</v>
      </c>
      <c r="Z13" s="58" t="str">
        <f>'Información general'!B24</f>
        <v>Cocina</v>
      </c>
    </row>
    <row r="14" spans="1:26" ht="14.4" x14ac:dyDescent="0.3">
      <c r="B14" s="143"/>
      <c r="C14" s="145"/>
      <c r="D14" s="147"/>
      <c r="E14" s="81" t="s">
        <v>13</v>
      </c>
      <c r="F14" s="81"/>
      <c r="G14" s="83"/>
      <c r="H14" s="83"/>
      <c r="I14" s="81" t="s">
        <v>13</v>
      </c>
      <c r="J14" s="61">
        <f t="shared" si="0"/>
        <v>0</v>
      </c>
      <c r="K14" s="62" t="str">
        <f t="shared" si="1"/>
        <v>0</v>
      </c>
      <c r="L14" s="84"/>
      <c r="M14" s="84"/>
      <c r="N14" s="84"/>
      <c r="O14" s="86" t="e">
        <v>#N/A</v>
      </c>
      <c r="P14" s="63" t="str">
        <f t="shared" si="2"/>
        <v>-</v>
      </c>
      <c r="V14" s="67" t="s">
        <v>13</v>
      </c>
      <c r="Z14" s="58" t="str">
        <f>'Información general'!B25</f>
        <v>Configuración combinada (Sala / comedor / cocina)</v>
      </c>
    </row>
    <row r="15" spans="1:26" x14ac:dyDescent="0.25">
      <c r="B15" s="143"/>
      <c r="C15" s="145"/>
      <c r="D15" s="147"/>
      <c r="E15" s="81" t="s">
        <v>13</v>
      </c>
      <c r="F15" s="81"/>
      <c r="G15" s="83"/>
      <c r="H15" s="83"/>
      <c r="I15" s="81" t="s">
        <v>13</v>
      </c>
      <c r="J15" s="61">
        <f t="shared" si="0"/>
        <v>0</v>
      </c>
      <c r="K15" s="62" t="str">
        <f t="shared" si="1"/>
        <v>0</v>
      </c>
      <c r="L15" s="85"/>
      <c r="M15" s="85"/>
      <c r="N15" s="85"/>
      <c r="O15" s="86" t="e">
        <v>#N/A</v>
      </c>
      <c r="P15" s="63" t="str">
        <f t="shared" si="2"/>
        <v>-</v>
      </c>
      <c r="Z15" s="58" t="str">
        <f>'Información general'!B26</f>
        <v>Estudios</v>
      </c>
    </row>
    <row r="16" spans="1:26" x14ac:dyDescent="0.25">
      <c r="B16" s="143"/>
      <c r="C16" s="145"/>
      <c r="D16" s="147"/>
      <c r="E16" s="81" t="s">
        <v>13</v>
      </c>
      <c r="F16" s="81"/>
      <c r="G16" s="83"/>
      <c r="H16" s="83"/>
      <c r="I16" s="81" t="s">
        <v>13</v>
      </c>
      <c r="J16" s="61">
        <f t="shared" si="0"/>
        <v>0</v>
      </c>
      <c r="K16" s="62" t="str">
        <f t="shared" si="1"/>
        <v>0</v>
      </c>
      <c r="L16" s="85"/>
      <c r="M16" s="85"/>
      <c r="N16" s="85"/>
      <c r="O16" s="86" t="e">
        <v>#N/A</v>
      </c>
      <c r="P16" s="63" t="str">
        <f t="shared" si="2"/>
        <v>-</v>
      </c>
      <c r="V16" s="58" t="s">
        <v>60</v>
      </c>
      <c r="W16" s="68" t="e">
        <f>((J20*D10)+(J32*D22)+(J44*D34)+(J56*D46)+(J68*D58))/W2</f>
        <v>#DIV/0!</v>
      </c>
      <c r="X16" s="68" t="e">
        <f>((K20*D10)+(K32*D22)+(K44*D34)+(K56*D46)+(K68*D58))/W2</f>
        <v>#DIV/0!</v>
      </c>
      <c r="Z16" s="58" t="s">
        <v>13</v>
      </c>
    </row>
    <row r="17" spans="2:23" x14ac:dyDescent="0.25">
      <c r="B17" s="143"/>
      <c r="C17" s="145"/>
      <c r="D17" s="147"/>
      <c r="E17" s="81" t="s">
        <v>13</v>
      </c>
      <c r="F17" s="81"/>
      <c r="G17" s="83"/>
      <c r="H17" s="83"/>
      <c r="I17" s="81" t="s">
        <v>13</v>
      </c>
      <c r="J17" s="61">
        <f t="shared" si="0"/>
        <v>0</v>
      </c>
      <c r="K17" s="62" t="str">
        <f t="shared" si="1"/>
        <v>0</v>
      </c>
      <c r="L17" s="85"/>
      <c r="M17" s="85"/>
      <c r="N17" s="85"/>
      <c r="O17" s="86" t="e">
        <v>#N/A</v>
      </c>
      <c r="P17" s="63" t="str">
        <f t="shared" si="2"/>
        <v>-</v>
      </c>
    </row>
    <row r="18" spans="2:23" x14ac:dyDescent="0.25">
      <c r="B18" s="143"/>
      <c r="C18" s="145"/>
      <c r="D18" s="147"/>
      <c r="E18" s="81" t="s">
        <v>13</v>
      </c>
      <c r="F18" s="81"/>
      <c r="G18" s="83"/>
      <c r="H18" s="83"/>
      <c r="I18" s="81" t="s">
        <v>13</v>
      </c>
      <c r="J18" s="61">
        <f t="shared" si="0"/>
        <v>0</v>
      </c>
      <c r="K18" s="62" t="str">
        <f t="shared" si="1"/>
        <v>0</v>
      </c>
      <c r="L18" s="85"/>
      <c r="M18" s="85"/>
      <c r="N18" s="85"/>
      <c r="O18" s="86" t="e">
        <v>#N/A</v>
      </c>
      <c r="P18" s="63" t="str">
        <f t="shared" si="2"/>
        <v>-</v>
      </c>
    </row>
    <row r="19" spans="2:23" x14ac:dyDescent="0.25">
      <c r="B19" s="144"/>
      <c r="C19" s="145"/>
      <c r="D19" s="148"/>
      <c r="E19" s="81" t="s">
        <v>13</v>
      </c>
      <c r="F19" s="81"/>
      <c r="G19" s="83"/>
      <c r="H19" s="83"/>
      <c r="I19" s="81" t="s">
        <v>13</v>
      </c>
      <c r="J19" s="61">
        <f t="shared" si="0"/>
        <v>0</v>
      </c>
      <c r="K19" s="62" t="str">
        <f t="shared" si="1"/>
        <v>0</v>
      </c>
      <c r="L19" s="85"/>
      <c r="M19" s="85"/>
      <c r="N19" s="85"/>
      <c r="O19" s="86" t="e">
        <v>#N/A</v>
      </c>
      <c r="P19" s="63" t="str">
        <f t="shared" si="2"/>
        <v>-</v>
      </c>
    </row>
    <row r="20" spans="2:23" ht="14.4" hidden="1" customHeight="1" x14ac:dyDescent="0.25">
      <c r="B20" s="69"/>
      <c r="C20" s="70"/>
      <c r="D20" s="70"/>
      <c r="E20" s="70"/>
      <c r="F20" s="70"/>
      <c r="G20" s="71"/>
      <c r="H20" s="71"/>
      <c r="I20" s="70" t="s">
        <v>34</v>
      </c>
      <c r="J20" s="72" t="str">
        <f>IF(ISERROR(((J10*L10)+(J11*L11)+(J12*L12)+(J13*L13)+(J14*L14)+(J15*L15)+(J16*L16)+(J17*L17)+(J18*L18)+(J19*L19))/L20),"0",(((J10*L10)+(J11*L11)+(J12*L12)+(J13*L13)+(J14*L14)+(J15*L15)+(J16*L16)+(J17*L17)+(J18*L18)+(J19*L19))/L20))</f>
        <v>0</v>
      </c>
      <c r="K20" s="72" t="str">
        <f>IF(ISERROR(((K10*L10)+(K11*L11)+(K12*L12)+(K13*L13)+(K14*L14)+(K15*L15)+(K16*L16)+(K17*L17)+(K18*L18)+(K19*L19))/L20),"0",(((K10*L10)+(K11*L11)+(K12*L12)+(K13*L13)+(K14*L14)+(K15*L15)+(K16*L16)+(K17*L17)+(K18*L18)+(K19*L19))/L20))</f>
        <v>0</v>
      </c>
      <c r="L20" s="73">
        <f>SUM(L10:L19)</f>
        <v>0</v>
      </c>
      <c r="M20" s="150" t="s">
        <v>35</v>
      </c>
      <c r="N20" s="150"/>
      <c r="O20" s="150"/>
      <c r="P20" s="74" t="str">
        <f>IF(ISERROR(SUM(N10:N19)/L20),"0",(SUM(N10:N19)/L20))</f>
        <v>0</v>
      </c>
    </row>
    <row r="21" spans="2:23" ht="36" x14ac:dyDescent="0.25">
      <c r="B21" s="142" t="s">
        <v>5</v>
      </c>
      <c r="C21" s="53" t="s">
        <v>6</v>
      </c>
      <c r="D21" s="53" t="s">
        <v>15</v>
      </c>
      <c r="E21" s="53" t="s">
        <v>16</v>
      </c>
      <c r="F21" s="53"/>
      <c r="G21" s="54" t="s">
        <v>8</v>
      </c>
      <c r="H21" s="54" t="s">
        <v>9</v>
      </c>
      <c r="I21" s="53" t="s">
        <v>10</v>
      </c>
      <c r="J21" s="55" t="s">
        <v>11</v>
      </c>
      <c r="K21" s="56" t="s">
        <v>12</v>
      </c>
      <c r="L21" s="53" t="s">
        <v>33</v>
      </c>
      <c r="M21" s="53" t="s">
        <v>21</v>
      </c>
      <c r="N21" s="53" t="s">
        <v>14</v>
      </c>
      <c r="O21" s="53" t="s">
        <v>31</v>
      </c>
      <c r="P21" s="57" t="s">
        <v>32</v>
      </c>
      <c r="V21" s="75" t="s">
        <v>70</v>
      </c>
      <c r="W21" s="76" t="s">
        <v>71</v>
      </c>
    </row>
    <row r="22" spans="2:23" x14ac:dyDescent="0.25">
      <c r="B22" s="143"/>
      <c r="C22" s="145"/>
      <c r="D22" s="146"/>
      <c r="E22" s="81" t="s">
        <v>13</v>
      </c>
      <c r="F22" s="81"/>
      <c r="G22" s="82"/>
      <c r="H22" s="82"/>
      <c r="I22" s="81" t="s">
        <v>13</v>
      </c>
      <c r="J22" s="61">
        <f t="shared" ref="J22:J31" si="3">VLOOKUP(I22,$V$10:$W$14,2,FALSE)</f>
        <v>0</v>
      </c>
      <c r="K22" s="62" t="str">
        <f>IF(ISERROR(G22/H22),"0",G22/H22)</f>
        <v>0</v>
      </c>
      <c r="L22" s="84"/>
      <c r="M22" s="84"/>
      <c r="N22" s="84"/>
      <c r="O22" s="86" t="e" cm="1">
        <f t="array" ref="O22:O31">VLOOKUP(E22:E31,'Información general'!B20:E28,2,FALSE)</f>
        <v>#N/A</v>
      </c>
      <c r="P22" s="63" t="str">
        <f>IF(ISERROR(N22/L22),"-",N22/L22)</f>
        <v>-</v>
      </c>
      <c r="V22" s="75" t="s">
        <v>22</v>
      </c>
      <c r="W22" s="77" t="str">
        <f>IF(ISERROR(AVERAGEIF($E$9:$E$68,V22,$P$9:$P$68)),"n.a",(AVERAGEIF($E$9:$E$68,V22,$P$9:$P$68)))</f>
        <v>n.a</v>
      </c>
    </row>
    <row r="23" spans="2:23" x14ac:dyDescent="0.25">
      <c r="B23" s="143"/>
      <c r="C23" s="145"/>
      <c r="D23" s="147"/>
      <c r="E23" s="81" t="s">
        <v>13</v>
      </c>
      <c r="F23" s="81"/>
      <c r="G23" s="82"/>
      <c r="H23" s="82"/>
      <c r="I23" s="81" t="s">
        <v>13</v>
      </c>
      <c r="J23" s="61">
        <f t="shared" si="3"/>
        <v>0</v>
      </c>
      <c r="K23" s="62" t="str">
        <f t="shared" ref="K23:K31" si="4">IF(ISERROR(G23/H23),"0",G23/H23)</f>
        <v>0</v>
      </c>
      <c r="L23" s="84"/>
      <c r="M23" s="84"/>
      <c r="N23" s="84"/>
      <c r="O23" s="86" t="e">
        <v>#N/A</v>
      </c>
      <c r="P23" s="63" t="str">
        <f t="shared" ref="P23:P31" si="5">IF(ISERROR(N23/L23),"-",N23/L23)</f>
        <v>-</v>
      </c>
      <c r="V23" s="75" t="s">
        <v>23</v>
      </c>
      <c r="W23" s="77" t="str">
        <f t="shared" ref="W23:W27" si="6">IF(ISERROR(AVERAGEIF($E$9:$E$68,V23,$P$9:$P$68)),"n.a",(AVERAGEIF($E$9:$E$68,V23,$P$9:$P$68)))</f>
        <v>n.a</v>
      </c>
    </row>
    <row r="24" spans="2:23" x14ac:dyDescent="0.25">
      <c r="B24" s="143"/>
      <c r="C24" s="145"/>
      <c r="D24" s="147"/>
      <c r="E24" s="81" t="s">
        <v>13</v>
      </c>
      <c r="F24" s="81"/>
      <c r="G24" s="82"/>
      <c r="H24" s="82"/>
      <c r="I24" s="81" t="s">
        <v>13</v>
      </c>
      <c r="J24" s="61">
        <f t="shared" si="3"/>
        <v>0</v>
      </c>
      <c r="K24" s="62" t="str">
        <f t="shared" si="4"/>
        <v>0</v>
      </c>
      <c r="L24" s="84"/>
      <c r="M24" s="84"/>
      <c r="N24" s="84"/>
      <c r="O24" s="86" t="e">
        <v>#N/A</v>
      </c>
      <c r="P24" s="63" t="str">
        <f t="shared" si="5"/>
        <v>-</v>
      </c>
      <c r="V24" s="75" t="s">
        <v>24</v>
      </c>
      <c r="W24" s="77" t="str">
        <f t="shared" si="6"/>
        <v>n.a</v>
      </c>
    </row>
    <row r="25" spans="2:23" x14ac:dyDescent="0.25">
      <c r="B25" s="143"/>
      <c r="C25" s="145"/>
      <c r="D25" s="147"/>
      <c r="E25" s="81" t="s">
        <v>13</v>
      </c>
      <c r="F25" s="81"/>
      <c r="G25" s="83"/>
      <c r="H25" s="83"/>
      <c r="I25" s="81" t="s">
        <v>13</v>
      </c>
      <c r="J25" s="61">
        <f t="shared" si="3"/>
        <v>0</v>
      </c>
      <c r="K25" s="62" t="str">
        <f t="shared" si="4"/>
        <v>0</v>
      </c>
      <c r="L25" s="84"/>
      <c r="M25" s="84"/>
      <c r="N25" s="84"/>
      <c r="O25" s="86" t="e">
        <v>#N/A</v>
      </c>
      <c r="P25" s="63" t="str">
        <f t="shared" si="5"/>
        <v>-</v>
      </c>
      <c r="V25" s="75" t="s">
        <v>25</v>
      </c>
      <c r="W25" s="77" t="str">
        <f t="shared" si="6"/>
        <v>n.a</v>
      </c>
    </row>
    <row r="26" spans="2:23" x14ac:dyDescent="0.25">
      <c r="B26" s="143"/>
      <c r="C26" s="145"/>
      <c r="D26" s="147"/>
      <c r="E26" s="81" t="s">
        <v>13</v>
      </c>
      <c r="F26" s="81"/>
      <c r="G26" s="83"/>
      <c r="H26" s="83"/>
      <c r="I26" s="81" t="s">
        <v>13</v>
      </c>
      <c r="J26" s="61">
        <f t="shared" si="3"/>
        <v>0</v>
      </c>
      <c r="K26" s="62" t="str">
        <f t="shared" si="4"/>
        <v>0</v>
      </c>
      <c r="L26" s="84"/>
      <c r="M26" s="84"/>
      <c r="N26" s="84"/>
      <c r="O26" s="86" t="e">
        <v>#N/A</v>
      </c>
      <c r="P26" s="63" t="str">
        <f t="shared" si="5"/>
        <v>-</v>
      </c>
      <c r="V26" s="75" t="s">
        <v>30</v>
      </c>
      <c r="W26" s="77" t="str">
        <f t="shared" si="6"/>
        <v>n.a</v>
      </c>
    </row>
    <row r="27" spans="2:23" x14ac:dyDescent="0.25">
      <c r="B27" s="143"/>
      <c r="C27" s="145"/>
      <c r="D27" s="147"/>
      <c r="E27" s="81" t="s">
        <v>13</v>
      </c>
      <c r="F27" s="81"/>
      <c r="G27" s="83"/>
      <c r="H27" s="83"/>
      <c r="I27" s="81" t="s">
        <v>13</v>
      </c>
      <c r="J27" s="61">
        <f t="shared" si="3"/>
        <v>0</v>
      </c>
      <c r="K27" s="62" t="str">
        <f t="shared" si="4"/>
        <v>0</v>
      </c>
      <c r="L27" s="85"/>
      <c r="M27" s="85"/>
      <c r="N27" s="85"/>
      <c r="O27" s="86" t="e">
        <v>#N/A</v>
      </c>
      <c r="P27" s="63" t="str">
        <f t="shared" si="5"/>
        <v>-</v>
      </c>
      <c r="V27" s="75" t="s">
        <v>26</v>
      </c>
      <c r="W27" s="77" t="str">
        <f t="shared" si="6"/>
        <v>n.a</v>
      </c>
    </row>
    <row r="28" spans="2:23" x14ac:dyDescent="0.25">
      <c r="B28" s="143"/>
      <c r="C28" s="145"/>
      <c r="D28" s="147"/>
      <c r="E28" s="81" t="s">
        <v>13</v>
      </c>
      <c r="F28" s="81"/>
      <c r="G28" s="83"/>
      <c r="H28" s="83"/>
      <c r="I28" s="81" t="s">
        <v>13</v>
      </c>
      <c r="J28" s="61">
        <f t="shared" si="3"/>
        <v>0</v>
      </c>
      <c r="K28" s="62" t="str">
        <f t="shared" si="4"/>
        <v>0</v>
      </c>
      <c r="L28" s="85"/>
      <c r="M28" s="85"/>
      <c r="N28" s="85"/>
      <c r="O28" s="86" t="e">
        <v>#N/A</v>
      </c>
      <c r="P28" s="63" t="str">
        <f t="shared" si="5"/>
        <v>-</v>
      </c>
    </row>
    <row r="29" spans="2:23" x14ac:dyDescent="0.25">
      <c r="B29" s="143"/>
      <c r="C29" s="145"/>
      <c r="D29" s="147"/>
      <c r="E29" s="81" t="s">
        <v>13</v>
      </c>
      <c r="F29" s="81"/>
      <c r="G29" s="83"/>
      <c r="H29" s="83"/>
      <c r="I29" s="81" t="s">
        <v>13</v>
      </c>
      <c r="J29" s="61">
        <f t="shared" si="3"/>
        <v>0</v>
      </c>
      <c r="K29" s="62" t="str">
        <f t="shared" si="4"/>
        <v>0</v>
      </c>
      <c r="L29" s="85"/>
      <c r="M29" s="85"/>
      <c r="N29" s="85"/>
      <c r="O29" s="86" t="e">
        <v>#N/A</v>
      </c>
      <c r="P29" s="63" t="str">
        <f t="shared" si="5"/>
        <v>-</v>
      </c>
    </row>
    <row r="30" spans="2:23" x14ac:dyDescent="0.25">
      <c r="B30" s="143"/>
      <c r="C30" s="145"/>
      <c r="D30" s="147"/>
      <c r="E30" s="81" t="s">
        <v>13</v>
      </c>
      <c r="F30" s="81"/>
      <c r="G30" s="83"/>
      <c r="H30" s="83"/>
      <c r="I30" s="81" t="s">
        <v>13</v>
      </c>
      <c r="J30" s="61">
        <f t="shared" si="3"/>
        <v>0</v>
      </c>
      <c r="K30" s="62" t="str">
        <f t="shared" si="4"/>
        <v>0</v>
      </c>
      <c r="L30" s="85"/>
      <c r="M30" s="85"/>
      <c r="N30" s="85"/>
      <c r="O30" s="86" t="e">
        <v>#N/A</v>
      </c>
      <c r="P30" s="63" t="str">
        <f t="shared" si="5"/>
        <v>-</v>
      </c>
    </row>
    <row r="31" spans="2:23" x14ac:dyDescent="0.25">
      <c r="B31" s="144"/>
      <c r="C31" s="145"/>
      <c r="D31" s="148"/>
      <c r="E31" s="81" t="s">
        <v>13</v>
      </c>
      <c r="F31" s="81"/>
      <c r="G31" s="83"/>
      <c r="H31" s="83"/>
      <c r="I31" s="81" t="s">
        <v>13</v>
      </c>
      <c r="J31" s="61">
        <f t="shared" si="3"/>
        <v>0</v>
      </c>
      <c r="K31" s="62" t="str">
        <f t="shared" si="4"/>
        <v>0</v>
      </c>
      <c r="L31" s="85"/>
      <c r="M31" s="85"/>
      <c r="N31" s="85"/>
      <c r="O31" s="86" t="e">
        <v>#N/A</v>
      </c>
      <c r="P31" s="63" t="str">
        <f t="shared" si="5"/>
        <v>-</v>
      </c>
    </row>
    <row r="32" spans="2:23" hidden="1" x14ac:dyDescent="0.25">
      <c r="B32" s="69"/>
      <c r="C32" s="70"/>
      <c r="D32" s="70"/>
      <c r="E32" s="70"/>
      <c r="F32" s="70"/>
      <c r="G32" s="71"/>
      <c r="H32" s="71"/>
      <c r="I32" s="70" t="s">
        <v>34</v>
      </c>
      <c r="J32" s="72" t="str">
        <f>IF(ISERROR(((J22*L22)+(J23*L23)+(J24*L24)+(J25*L25)+(J26*L26)+(J27*L27)+(J28*L28)+(J29*L29)+(J30*L30)+(J31*L31))/L32),"0",(((J22*L22)+(J23*L23)+(J24*L24)+(J25*L25)+(J26*L26)+(J27*L27)+(J28*L28)+(J29*L29)+(J30*L30)+(J31*L31))/L32))</f>
        <v>0</v>
      </c>
      <c r="K32" s="72" t="str">
        <f>IF(ISERROR(((K22*L22)+(K23*L23)+(K24*L24)+(K25*L25)+(K26*L26)+(K27*L27)+(K28*L28)+(K29*L29)+(K30*L30)+(K31*L31))/L32),"0",(((K22*L22)+(K23*L23)+(K24*L24)+(K25*L25)+(K26*L26)+(K27*L27)+(K28*L28)+(K29*L29)+(K30*L30)+(K31*L31))/L32))</f>
        <v>0</v>
      </c>
      <c r="L32" s="73">
        <f>SUM(L22:L31)</f>
        <v>0</v>
      </c>
      <c r="M32" s="150" t="s">
        <v>35</v>
      </c>
      <c r="N32" s="150"/>
      <c r="O32" s="150"/>
      <c r="P32" s="74" t="str">
        <f>IF(ISERROR(SUM(N22:N31)/L32),"0",(SUM(N22:N31)/L32))</f>
        <v>0</v>
      </c>
    </row>
    <row r="33" spans="2:16" ht="36" x14ac:dyDescent="0.25">
      <c r="B33" s="142" t="s">
        <v>5</v>
      </c>
      <c r="C33" s="53" t="s">
        <v>6</v>
      </c>
      <c r="D33" s="53" t="s">
        <v>15</v>
      </c>
      <c r="E33" s="53" t="s">
        <v>16</v>
      </c>
      <c r="F33" s="53"/>
      <c r="G33" s="54" t="s">
        <v>8</v>
      </c>
      <c r="H33" s="54" t="s">
        <v>9</v>
      </c>
      <c r="I33" s="53" t="s">
        <v>10</v>
      </c>
      <c r="J33" s="55" t="s">
        <v>11</v>
      </c>
      <c r="K33" s="56" t="s">
        <v>12</v>
      </c>
      <c r="L33" s="53" t="s">
        <v>33</v>
      </c>
      <c r="M33" s="53" t="s">
        <v>21</v>
      </c>
      <c r="N33" s="53" t="s">
        <v>14</v>
      </c>
      <c r="O33" s="53" t="s">
        <v>31</v>
      </c>
      <c r="P33" s="57" t="s">
        <v>32</v>
      </c>
    </row>
    <row r="34" spans="2:16" x14ac:dyDescent="0.25">
      <c r="B34" s="143"/>
      <c r="C34" s="145"/>
      <c r="D34" s="146"/>
      <c r="E34" s="81" t="s">
        <v>13</v>
      </c>
      <c r="F34" s="81"/>
      <c r="G34" s="83"/>
      <c r="H34" s="83"/>
      <c r="I34" s="81" t="s">
        <v>13</v>
      </c>
      <c r="J34" s="61">
        <f t="shared" ref="J34:J43" si="7">VLOOKUP(I34,$V$10:$W$14,2,FALSE)</f>
        <v>0</v>
      </c>
      <c r="K34" s="62" t="str">
        <f>IF(ISERROR(G34/H34),"0",G34/H34)</f>
        <v>0</v>
      </c>
      <c r="L34" s="84"/>
      <c r="M34" s="84"/>
      <c r="N34" s="84"/>
      <c r="O34" s="86" t="e" cm="1">
        <f t="array" ref="O34:O43">VLOOKUP(E34:E43,'Información general'!B48:E59,2,FALSE)</f>
        <v>#N/A</v>
      </c>
      <c r="P34" s="63" t="str">
        <f>IF(ISERROR(N34/L34),"-",N34/L34)</f>
        <v>-</v>
      </c>
    </row>
    <row r="35" spans="2:16" x14ac:dyDescent="0.25">
      <c r="B35" s="143"/>
      <c r="C35" s="145"/>
      <c r="D35" s="147"/>
      <c r="E35" s="81" t="s">
        <v>13</v>
      </c>
      <c r="F35" s="81"/>
      <c r="G35" s="83"/>
      <c r="H35" s="83"/>
      <c r="I35" s="81" t="s">
        <v>13</v>
      </c>
      <c r="J35" s="61">
        <f t="shared" si="7"/>
        <v>0</v>
      </c>
      <c r="K35" s="62" t="str">
        <f t="shared" ref="K35:K43" si="8">IF(ISERROR(G35/H35),"0",G35/H35)</f>
        <v>0</v>
      </c>
      <c r="L35" s="84"/>
      <c r="M35" s="84"/>
      <c r="N35" s="84"/>
      <c r="O35" s="86" t="e">
        <v>#N/A</v>
      </c>
      <c r="P35" s="63" t="str">
        <f t="shared" ref="P35:P43" si="9">IF(ISERROR(N35/L35),"-",N35/L35)</f>
        <v>-</v>
      </c>
    </row>
    <row r="36" spans="2:16" x14ac:dyDescent="0.25">
      <c r="B36" s="143"/>
      <c r="C36" s="145"/>
      <c r="D36" s="147"/>
      <c r="E36" s="81" t="s">
        <v>13</v>
      </c>
      <c r="F36" s="81"/>
      <c r="G36" s="83"/>
      <c r="H36" s="83"/>
      <c r="I36" s="81" t="s">
        <v>13</v>
      </c>
      <c r="J36" s="61">
        <f t="shared" si="7"/>
        <v>0</v>
      </c>
      <c r="K36" s="62" t="str">
        <f t="shared" si="8"/>
        <v>0</v>
      </c>
      <c r="L36" s="84"/>
      <c r="M36" s="84"/>
      <c r="N36" s="84"/>
      <c r="O36" s="86" t="e">
        <v>#N/A</v>
      </c>
      <c r="P36" s="63" t="str">
        <f t="shared" si="9"/>
        <v>-</v>
      </c>
    </row>
    <row r="37" spans="2:16" x14ac:dyDescent="0.25">
      <c r="B37" s="143"/>
      <c r="C37" s="145"/>
      <c r="D37" s="147"/>
      <c r="E37" s="81" t="s">
        <v>13</v>
      </c>
      <c r="F37" s="81"/>
      <c r="G37" s="83"/>
      <c r="H37" s="83"/>
      <c r="I37" s="81" t="s">
        <v>13</v>
      </c>
      <c r="J37" s="61">
        <f t="shared" si="7"/>
        <v>0</v>
      </c>
      <c r="K37" s="62" t="str">
        <f t="shared" si="8"/>
        <v>0</v>
      </c>
      <c r="L37" s="84"/>
      <c r="M37" s="84"/>
      <c r="N37" s="84"/>
      <c r="O37" s="86" t="e">
        <v>#N/A</v>
      </c>
      <c r="P37" s="63" t="str">
        <f t="shared" si="9"/>
        <v>-</v>
      </c>
    </row>
    <row r="38" spans="2:16" x14ac:dyDescent="0.25">
      <c r="B38" s="143"/>
      <c r="C38" s="145"/>
      <c r="D38" s="147"/>
      <c r="E38" s="81" t="s">
        <v>13</v>
      </c>
      <c r="F38" s="81"/>
      <c r="G38" s="83"/>
      <c r="H38" s="83"/>
      <c r="I38" s="81" t="s">
        <v>13</v>
      </c>
      <c r="J38" s="61">
        <f t="shared" si="7"/>
        <v>0</v>
      </c>
      <c r="K38" s="62" t="str">
        <f t="shared" si="8"/>
        <v>0</v>
      </c>
      <c r="L38" s="84"/>
      <c r="M38" s="84"/>
      <c r="N38" s="84"/>
      <c r="O38" s="86" t="e">
        <v>#N/A</v>
      </c>
      <c r="P38" s="63" t="str">
        <f t="shared" si="9"/>
        <v>-</v>
      </c>
    </row>
    <row r="39" spans="2:16" x14ac:dyDescent="0.25">
      <c r="B39" s="143"/>
      <c r="C39" s="145"/>
      <c r="D39" s="147"/>
      <c r="E39" s="81" t="s">
        <v>13</v>
      </c>
      <c r="F39" s="81"/>
      <c r="G39" s="83"/>
      <c r="H39" s="83"/>
      <c r="I39" s="81" t="s">
        <v>13</v>
      </c>
      <c r="J39" s="61">
        <f t="shared" si="7"/>
        <v>0</v>
      </c>
      <c r="K39" s="62" t="str">
        <f t="shared" si="8"/>
        <v>0</v>
      </c>
      <c r="L39" s="85"/>
      <c r="M39" s="85"/>
      <c r="N39" s="85"/>
      <c r="O39" s="86" t="e">
        <v>#N/A</v>
      </c>
      <c r="P39" s="63" t="str">
        <f t="shared" si="9"/>
        <v>-</v>
      </c>
    </row>
    <row r="40" spans="2:16" x14ac:dyDescent="0.25">
      <c r="B40" s="143"/>
      <c r="C40" s="145"/>
      <c r="D40" s="147"/>
      <c r="E40" s="81" t="s">
        <v>13</v>
      </c>
      <c r="F40" s="81"/>
      <c r="G40" s="83"/>
      <c r="H40" s="83"/>
      <c r="I40" s="81" t="s">
        <v>13</v>
      </c>
      <c r="J40" s="61">
        <f t="shared" si="7"/>
        <v>0</v>
      </c>
      <c r="K40" s="62" t="str">
        <f t="shared" si="8"/>
        <v>0</v>
      </c>
      <c r="L40" s="85"/>
      <c r="M40" s="85"/>
      <c r="N40" s="85"/>
      <c r="O40" s="86" t="e">
        <v>#N/A</v>
      </c>
      <c r="P40" s="63" t="str">
        <f t="shared" si="9"/>
        <v>-</v>
      </c>
    </row>
    <row r="41" spans="2:16" x14ac:dyDescent="0.25">
      <c r="B41" s="143"/>
      <c r="C41" s="145"/>
      <c r="D41" s="147"/>
      <c r="E41" s="81" t="s">
        <v>13</v>
      </c>
      <c r="F41" s="81"/>
      <c r="G41" s="83"/>
      <c r="H41" s="83"/>
      <c r="I41" s="81" t="s">
        <v>13</v>
      </c>
      <c r="J41" s="61">
        <f t="shared" si="7"/>
        <v>0</v>
      </c>
      <c r="K41" s="62" t="str">
        <f t="shared" si="8"/>
        <v>0</v>
      </c>
      <c r="L41" s="85"/>
      <c r="M41" s="85"/>
      <c r="N41" s="85"/>
      <c r="O41" s="86" t="e">
        <v>#N/A</v>
      </c>
      <c r="P41" s="63" t="str">
        <f t="shared" si="9"/>
        <v>-</v>
      </c>
    </row>
    <row r="42" spans="2:16" x14ac:dyDescent="0.25">
      <c r="B42" s="143"/>
      <c r="C42" s="145"/>
      <c r="D42" s="147"/>
      <c r="E42" s="81" t="s">
        <v>13</v>
      </c>
      <c r="F42" s="81"/>
      <c r="G42" s="83"/>
      <c r="H42" s="83"/>
      <c r="I42" s="81" t="s">
        <v>13</v>
      </c>
      <c r="J42" s="61">
        <f t="shared" si="7"/>
        <v>0</v>
      </c>
      <c r="K42" s="62" t="str">
        <f t="shared" si="8"/>
        <v>0</v>
      </c>
      <c r="L42" s="85"/>
      <c r="M42" s="85"/>
      <c r="N42" s="85"/>
      <c r="O42" s="86" t="e">
        <v>#N/A</v>
      </c>
      <c r="P42" s="63" t="str">
        <f t="shared" si="9"/>
        <v>-</v>
      </c>
    </row>
    <row r="43" spans="2:16" x14ac:dyDescent="0.25">
      <c r="B43" s="144"/>
      <c r="C43" s="145"/>
      <c r="D43" s="148"/>
      <c r="E43" s="81" t="s">
        <v>13</v>
      </c>
      <c r="F43" s="81"/>
      <c r="G43" s="83"/>
      <c r="H43" s="83"/>
      <c r="I43" s="81" t="s">
        <v>13</v>
      </c>
      <c r="J43" s="61">
        <f t="shared" si="7"/>
        <v>0</v>
      </c>
      <c r="K43" s="62" t="str">
        <f t="shared" si="8"/>
        <v>0</v>
      </c>
      <c r="L43" s="85"/>
      <c r="M43" s="85"/>
      <c r="N43" s="85"/>
      <c r="O43" s="86" t="e">
        <v>#N/A</v>
      </c>
      <c r="P43" s="63" t="str">
        <f t="shared" si="9"/>
        <v>-</v>
      </c>
    </row>
    <row r="44" spans="2:16" hidden="1" x14ac:dyDescent="0.25">
      <c r="B44" s="69"/>
      <c r="C44" s="70"/>
      <c r="D44" s="70"/>
      <c r="E44" s="70"/>
      <c r="F44" s="70"/>
      <c r="G44" s="71"/>
      <c r="H44" s="71"/>
      <c r="I44" s="70" t="s">
        <v>34</v>
      </c>
      <c r="J44" s="72" t="str">
        <f>IF(ISERROR(((J34*L34)+(J35*L35)+(J36*L36)+(J37*L37)+(J38*L38)+(J39*L39)+(J40*L40)+(J41*L41)+(J42*L42)+(J43*L43))/L44),"0",(((J34*L34)+(J35*L35)+(J36*L36)+(J37*L37)+(J38*L38)+(J39*L39)+(J40*L40)+(J41*L41)+(J42*L42)+(J43*L43))/L44))</f>
        <v>0</v>
      </c>
      <c r="K44" s="72" t="str">
        <f>IF(ISERROR(((K34*L34)+(K35*L35)+(K36*L36)+(K37*L37)+(K38*L38)+(K39*L39)+(K40*L40)+(K41*L41)+(K42*L42)+(K43*L43))/L44),"0",(((K34*L34)+(K35*L35)+(K36*L36)+(K37*L37)+(K38*L38)+(K39*L39)+(K40*L40)+(K41*L41)+(K42*L42)+(K43*L43))/L44))</f>
        <v>0</v>
      </c>
      <c r="L44" s="73">
        <f>SUM(L34:L43)</f>
        <v>0</v>
      </c>
      <c r="M44" s="150" t="s">
        <v>35</v>
      </c>
      <c r="N44" s="150"/>
      <c r="O44" s="150"/>
      <c r="P44" s="74" t="str">
        <f>IF(ISERROR(SUM(N34:N43)/L44),"0",(SUM(N34:N43)/L44))</f>
        <v>0</v>
      </c>
    </row>
    <row r="45" spans="2:16" ht="36" x14ac:dyDescent="0.25">
      <c r="B45" s="142" t="s">
        <v>5</v>
      </c>
      <c r="C45" s="53" t="s">
        <v>6</v>
      </c>
      <c r="D45" s="53" t="s">
        <v>15</v>
      </c>
      <c r="E45" s="53" t="s">
        <v>16</v>
      </c>
      <c r="F45" s="53"/>
      <c r="G45" s="54" t="s">
        <v>8</v>
      </c>
      <c r="H45" s="54" t="s">
        <v>9</v>
      </c>
      <c r="I45" s="53" t="s">
        <v>10</v>
      </c>
      <c r="J45" s="55" t="s">
        <v>11</v>
      </c>
      <c r="K45" s="56" t="s">
        <v>12</v>
      </c>
      <c r="L45" s="53" t="s">
        <v>33</v>
      </c>
      <c r="M45" s="53" t="s">
        <v>21</v>
      </c>
      <c r="N45" s="53" t="s">
        <v>14</v>
      </c>
      <c r="O45" s="53" t="s">
        <v>31</v>
      </c>
      <c r="P45" s="57" t="s">
        <v>32</v>
      </c>
    </row>
    <row r="46" spans="2:16" x14ac:dyDescent="0.25">
      <c r="B46" s="143"/>
      <c r="C46" s="145"/>
      <c r="D46" s="146"/>
      <c r="E46" s="81" t="s">
        <v>13</v>
      </c>
      <c r="F46" s="81"/>
      <c r="G46" s="83"/>
      <c r="H46" s="83"/>
      <c r="I46" s="81" t="s">
        <v>13</v>
      </c>
      <c r="J46" s="61">
        <f t="shared" ref="J46:J55" si="10">VLOOKUP(I46,$V$10:$W$14,2,FALSE)</f>
        <v>0</v>
      </c>
      <c r="K46" s="62" t="str">
        <f>IF(ISERROR(G46/H46),"0",G46/H46)</f>
        <v>0</v>
      </c>
      <c r="L46" s="84"/>
      <c r="M46" s="84"/>
      <c r="N46" s="84"/>
      <c r="O46" s="86" t="e" cm="1">
        <f t="array" ref="O46:O55">VLOOKUP(E46:E55,'Información general'!B63:E69,2,FALSE)</f>
        <v>#N/A</v>
      </c>
      <c r="P46" s="63" t="str">
        <f>IF(ISERROR(N46/L46),"-",N46/L46)</f>
        <v>-</v>
      </c>
    </row>
    <row r="47" spans="2:16" x14ac:dyDescent="0.25">
      <c r="B47" s="143"/>
      <c r="C47" s="145"/>
      <c r="D47" s="147"/>
      <c r="E47" s="81" t="s">
        <v>13</v>
      </c>
      <c r="F47" s="81"/>
      <c r="G47" s="83"/>
      <c r="H47" s="83"/>
      <c r="I47" s="81" t="s">
        <v>13</v>
      </c>
      <c r="J47" s="61">
        <f t="shared" si="10"/>
        <v>0</v>
      </c>
      <c r="K47" s="62" t="str">
        <f t="shared" ref="K47:K55" si="11">IF(ISERROR(G47/H47),"0",G47/H47)</f>
        <v>0</v>
      </c>
      <c r="L47" s="84"/>
      <c r="M47" s="84"/>
      <c r="N47" s="84"/>
      <c r="O47" s="86" t="e">
        <v>#N/A</v>
      </c>
      <c r="P47" s="63" t="str">
        <f t="shared" ref="P47:P55" si="12">IF(ISERROR(N47/L47),"-",N47/L47)</f>
        <v>-</v>
      </c>
    </row>
    <row r="48" spans="2:16" x14ac:dyDescent="0.25">
      <c r="B48" s="143"/>
      <c r="C48" s="145"/>
      <c r="D48" s="147"/>
      <c r="E48" s="81" t="s">
        <v>13</v>
      </c>
      <c r="F48" s="81"/>
      <c r="G48" s="83"/>
      <c r="H48" s="83"/>
      <c r="I48" s="81" t="s">
        <v>13</v>
      </c>
      <c r="J48" s="61">
        <f t="shared" si="10"/>
        <v>0</v>
      </c>
      <c r="K48" s="62" t="str">
        <f t="shared" si="11"/>
        <v>0</v>
      </c>
      <c r="L48" s="84"/>
      <c r="M48" s="84"/>
      <c r="N48" s="84"/>
      <c r="O48" s="86" t="e">
        <v>#N/A</v>
      </c>
      <c r="P48" s="63" t="str">
        <f t="shared" si="12"/>
        <v>-</v>
      </c>
    </row>
    <row r="49" spans="2:16" x14ac:dyDescent="0.25">
      <c r="B49" s="143"/>
      <c r="C49" s="145"/>
      <c r="D49" s="147"/>
      <c r="E49" s="81" t="s">
        <v>13</v>
      </c>
      <c r="F49" s="81"/>
      <c r="G49" s="83"/>
      <c r="H49" s="83"/>
      <c r="I49" s="81" t="s">
        <v>13</v>
      </c>
      <c r="J49" s="61">
        <f t="shared" si="10"/>
        <v>0</v>
      </c>
      <c r="K49" s="62" t="str">
        <f t="shared" si="11"/>
        <v>0</v>
      </c>
      <c r="L49" s="84"/>
      <c r="M49" s="84"/>
      <c r="N49" s="84"/>
      <c r="O49" s="86" t="e">
        <v>#N/A</v>
      </c>
      <c r="P49" s="63" t="str">
        <f t="shared" si="12"/>
        <v>-</v>
      </c>
    </row>
    <row r="50" spans="2:16" x14ac:dyDescent="0.25">
      <c r="B50" s="143"/>
      <c r="C50" s="145"/>
      <c r="D50" s="147"/>
      <c r="E50" s="81" t="s">
        <v>13</v>
      </c>
      <c r="F50" s="81"/>
      <c r="G50" s="83"/>
      <c r="H50" s="83"/>
      <c r="I50" s="81" t="s">
        <v>13</v>
      </c>
      <c r="J50" s="61">
        <f t="shared" si="10"/>
        <v>0</v>
      </c>
      <c r="K50" s="62" t="str">
        <f t="shared" si="11"/>
        <v>0</v>
      </c>
      <c r="L50" s="84"/>
      <c r="M50" s="84"/>
      <c r="N50" s="84"/>
      <c r="O50" s="86" t="e">
        <v>#N/A</v>
      </c>
      <c r="P50" s="63" t="str">
        <f t="shared" si="12"/>
        <v>-</v>
      </c>
    </row>
    <row r="51" spans="2:16" x14ac:dyDescent="0.25">
      <c r="B51" s="143"/>
      <c r="C51" s="145"/>
      <c r="D51" s="147"/>
      <c r="E51" s="81" t="s">
        <v>13</v>
      </c>
      <c r="F51" s="81"/>
      <c r="G51" s="83"/>
      <c r="H51" s="83"/>
      <c r="I51" s="81" t="s">
        <v>13</v>
      </c>
      <c r="J51" s="61">
        <f t="shared" si="10"/>
        <v>0</v>
      </c>
      <c r="K51" s="62" t="str">
        <f t="shared" si="11"/>
        <v>0</v>
      </c>
      <c r="L51" s="85"/>
      <c r="M51" s="85"/>
      <c r="N51" s="85"/>
      <c r="O51" s="86" t="e">
        <v>#N/A</v>
      </c>
      <c r="P51" s="63" t="str">
        <f t="shared" si="12"/>
        <v>-</v>
      </c>
    </row>
    <row r="52" spans="2:16" x14ac:dyDescent="0.25">
      <c r="B52" s="143"/>
      <c r="C52" s="145"/>
      <c r="D52" s="147"/>
      <c r="E52" s="81" t="s">
        <v>13</v>
      </c>
      <c r="F52" s="81"/>
      <c r="G52" s="83"/>
      <c r="H52" s="83"/>
      <c r="I52" s="81" t="s">
        <v>13</v>
      </c>
      <c r="J52" s="61">
        <f t="shared" si="10"/>
        <v>0</v>
      </c>
      <c r="K52" s="62" t="str">
        <f t="shared" si="11"/>
        <v>0</v>
      </c>
      <c r="L52" s="85"/>
      <c r="M52" s="85"/>
      <c r="N52" s="85"/>
      <c r="O52" s="86" t="e">
        <v>#N/A</v>
      </c>
      <c r="P52" s="63" t="str">
        <f t="shared" si="12"/>
        <v>-</v>
      </c>
    </row>
    <row r="53" spans="2:16" x14ac:dyDescent="0.25">
      <c r="B53" s="143"/>
      <c r="C53" s="145"/>
      <c r="D53" s="147"/>
      <c r="E53" s="81" t="s">
        <v>13</v>
      </c>
      <c r="F53" s="81"/>
      <c r="G53" s="83"/>
      <c r="H53" s="83"/>
      <c r="I53" s="81" t="s">
        <v>13</v>
      </c>
      <c r="J53" s="61">
        <f t="shared" si="10"/>
        <v>0</v>
      </c>
      <c r="K53" s="62" t="str">
        <f t="shared" si="11"/>
        <v>0</v>
      </c>
      <c r="L53" s="85"/>
      <c r="M53" s="85"/>
      <c r="N53" s="85"/>
      <c r="O53" s="86" t="e">
        <v>#N/A</v>
      </c>
      <c r="P53" s="63" t="str">
        <f t="shared" si="12"/>
        <v>-</v>
      </c>
    </row>
    <row r="54" spans="2:16" x14ac:dyDescent="0.25">
      <c r="B54" s="143"/>
      <c r="C54" s="145"/>
      <c r="D54" s="147"/>
      <c r="E54" s="81" t="s">
        <v>13</v>
      </c>
      <c r="F54" s="81"/>
      <c r="G54" s="83"/>
      <c r="H54" s="83"/>
      <c r="I54" s="81" t="s">
        <v>13</v>
      </c>
      <c r="J54" s="61">
        <f t="shared" si="10"/>
        <v>0</v>
      </c>
      <c r="K54" s="62" t="str">
        <f t="shared" si="11"/>
        <v>0</v>
      </c>
      <c r="L54" s="85"/>
      <c r="M54" s="85"/>
      <c r="N54" s="85"/>
      <c r="O54" s="86" t="e">
        <v>#N/A</v>
      </c>
      <c r="P54" s="63" t="str">
        <f t="shared" si="12"/>
        <v>-</v>
      </c>
    </row>
    <row r="55" spans="2:16" x14ac:dyDescent="0.25">
      <c r="B55" s="144"/>
      <c r="C55" s="145"/>
      <c r="D55" s="148"/>
      <c r="E55" s="81" t="s">
        <v>13</v>
      </c>
      <c r="F55" s="81"/>
      <c r="G55" s="83"/>
      <c r="H55" s="83"/>
      <c r="I55" s="81" t="s">
        <v>13</v>
      </c>
      <c r="J55" s="61">
        <f t="shared" si="10"/>
        <v>0</v>
      </c>
      <c r="K55" s="62" t="str">
        <f t="shared" si="11"/>
        <v>0</v>
      </c>
      <c r="L55" s="85"/>
      <c r="M55" s="85"/>
      <c r="N55" s="85"/>
      <c r="O55" s="86" t="e">
        <v>#N/A</v>
      </c>
      <c r="P55" s="63" t="str">
        <f t="shared" si="12"/>
        <v>-</v>
      </c>
    </row>
    <row r="56" spans="2:16" hidden="1" x14ac:dyDescent="0.25">
      <c r="B56" s="69"/>
      <c r="C56" s="70"/>
      <c r="D56" s="70"/>
      <c r="E56" s="70"/>
      <c r="F56" s="70"/>
      <c r="G56" s="71"/>
      <c r="H56" s="71"/>
      <c r="I56" s="70" t="s">
        <v>34</v>
      </c>
      <c r="J56" s="72" t="str">
        <f>IF(ISERROR(((J46*L46)+(J47*L47)+(J48*L48)+(J49*L49)+(J50*L50)+(J51*L51)+(J52*L52)+(J53*L53)+(J54*L54)+(J55*L55))/L56),"0",(((J46*L46)+(J47*L47)+(J48*L48)+(J49*L49)+(J50*L50)+(J51*L51)+(J52*L52)+(J53*L53)+(J54*L54)+(J55*L55))/L56))</f>
        <v>0</v>
      </c>
      <c r="K56" s="72" t="str">
        <f>IF(ISERROR(((K46*L46)+(K47*L47)+(K48*L48)+(K49*L49)+(K50*L50)+(K51*L51)+(K52*L52)+(K53*L53)+(K54*L54)+(K55*L55))/L56),"0",(((K46*L46)+(K47*L47)+(K48*L48)+(K49*L49)+(K50*L50)+(K51*L51)+(K52*L52)+(K53*L53)+(K54*L54)+(K55*L55))/L56))</f>
        <v>0</v>
      </c>
      <c r="L56" s="73">
        <f>SUM(L46:L55)</f>
        <v>0</v>
      </c>
      <c r="M56" s="150" t="s">
        <v>35</v>
      </c>
      <c r="N56" s="150"/>
      <c r="O56" s="150"/>
      <c r="P56" s="74" t="str">
        <f>IF(ISERROR(SUM(N46:N55)/L56),"0",(SUM(N46:N55)/L56))</f>
        <v>0</v>
      </c>
    </row>
    <row r="57" spans="2:16" ht="36" x14ac:dyDescent="0.25">
      <c r="B57" s="142" t="s">
        <v>5</v>
      </c>
      <c r="C57" s="53" t="s">
        <v>6</v>
      </c>
      <c r="D57" s="53" t="s">
        <v>15</v>
      </c>
      <c r="E57" s="53" t="s">
        <v>16</v>
      </c>
      <c r="F57" s="53"/>
      <c r="G57" s="54" t="s">
        <v>8</v>
      </c>
      <c r="H57" s="54" t="s">
        <v>9</v>
      </c>
      <c r="I57" s="53" t="s">
        <v>10</v>
      </c>
      <c r="J57" s="55" t="s">
        <v>11</v>
      </c>
      <c r="K57" s="56" t="s">
        <v>12</v>
      </c>
      <c r="L57" s="53" t="s">
        <v>33</v>
      </c>
      <c r="M57" s="53" t="s">
        <v>21</v>
      </c>
      <c r="N57" s="53" t="s">
        <v>14</v>
      </c>
      <c r="O57" s="53" t="s">
        <v>31</v>
      </c>
      <c r="P57" s="57" t="s">
        <v>32</v>
      </c>
    </row>
    <row r="58" spans="2:16" x14ac:dyDescent="0.25">
      <c r="B58" s="143"/>
      <c r="C58" s="145"/>
      <c r="D58" s="146"/>
      <c r="E58" s="81" t="s">
        <v>13</v>
      </c>
      <c r="F58" s="81"/>
      <c r="G58" s="83"/>
      <c r="H58" s="83"/>
      <c r="I58" s="81" t="s">
        <v>13</v>
      </c>
      <c r="J58" s="61">
        <f t="shared" ref="J58:J67" si="13">VLOOKUP(I58,$V$10:$W$14,2,FALSE)</f>
        <v>0</v>
      </c>
      <c r="K58" s="62" t="str">
        <f>IF(ISERROR(G58/H58),"0",G58/H58)</f>
        <v>0</v>
      </c>
      <c r="L58" s="84"/>
      <c r="M58" s="84"/>
      <c r="N58" s="84"/>
      <c r="O58" s="86" t="e" cm="1">
        <f t="array" ref="O58:O67">VLOOKUP(E58:E67,'Información general'!B73:E77,2,FALSE)</f>
        <v>#N/A</v>
      </c>
      <c r="P58" s="63" t="str">
        <f>IF(ISERROR(N58/L58),"-",N58/L58)</f>
        <v>-</v>
      </c>
    </row>
    <row r="59" spans="2:16" x14ac:dyDescent="0.25">
      <c r="B59" s="143"/>
      <c r="C59" s="145"/>
      <c r="D59" s="147"/>
      <c r="E59" s="81" t="s">
        <v>13</v>
      </c>
      <c r="F59" s="81"/>
      <c r="G59" s="83"/>
      <c r="H59" s="83"/>
      <c r="I59" s="81" t="s">
        <v>13</v>
      </c>
      <c r="J59" s="61">
        <f t="shared" si="13"/>
        <v>0</v>
      </c>
      <c r="K59" s="62" t="str">
        <f t="shared" ref="K59:K67" si="14">IF(ISERROR(G59/H59),"0",G59/H59)</f>
        <v>0</v>
      </c>
      <c r="L59" s="84"/>
      <c r="M59" s="84"/>
      <c r="N59" s="84"/>
      <c r="O59" s="86" t="e">
        <v>#N/A</v>
      </c>
      <c r="P59" s="63" t="str">
        <f t="shared" ref="P59:P67" si="15">IF(ISERROR(N59/L59),"-",N59/L59)</f>
        <v>-</v>
      </c>
    </row>
    <row r="60" spans="2:16" x14ac:dyDescent="0.25">
      <c r="B60" s="143"/>
      <c r="C60" s="145"/>
      <c r="D60" s="147"/>
      <c r="E60" s="81" t="s">
        <v>13</v>
      </c>
      <c r="F60" s="81"/>
      <c r="G60" s="83"/>
      <c r="H60" s="83"/>
      <c r="I60" s="81" t="s">
        <v>13</v>
      </c>
      <c r="J60" s="61">
        <f t="shared" si="13"/>
        <v>0</v>
      </c>
      <c r="K60" s="62" t="str">
        <f t="shared" si="14"/>
        <v>0</v>
      </c>
      <c r="L60" s="84"/>
      <c r="M60" s="84"/>
      <c r="N60" s="84"/>
      <c r="O60" s="86" t="e">
        <v>#N/A</v>
      </c>
      <c r="P60" s="63" t="str">
        <f t="shared" si="15"/>
        <v>-</v>
      </c>
    </row>
    <row r="61" spans="2:16" x14ac:dyDescent="0.25">
      <c r="B61" s="143"/>
      <c r="C61" s="145"/>
      <c r="D61" s="147"/>
      <c r="E61" s="81" t="s">
        <v>13</v>
      </c>
      <c r="F61" s="81"/>
      <c r="G61" s="83"/>
      <c r="H61" s="83"/>
      <c r="I61" s="81" t="s">
        <v>13</v>
      </c>
      <c r="J61" s="61">
        <f t="shared" si="13"/>
        <v>0</v>
      </c>
      <c r="K61" s="62" t="str">
        <f t="shared" si="14"/>
        <v>0</v>
      </c>
      <c r="L61" s="84"/>
      <c r="M61" s="84"/>
      <c r="N61" s="84"/>
      <c r="O61" s="86" t="e">
        <v>#N/A</v>
      </c>
      <c r="P61" s="63" t="str">
        <f t="shared" si="15"/>
        <v>-</v>
      </c>
    </row>
    <row r="62" spans="2:16" x14ac:dyDescent="0.25">
      <c r="B62" s="143"/>
      <c r="C62" s="145"/>
      <c r="D62" s="147"/>
      <c r="E62" s="81" t="s">
        <v>13</v>
      </c>
      <c r="F62" s="81"/>
      <c r="G62" s="83"/>
      <c r="H62" s="83"/>
      <c r="I62" s="81" t="s">
        <v>13</v>
      </c>
      <c r="J62" s="61">
        <f t="shared" si="13"/>
        <v>0</v>
      </c>
      <c r="K62" s="62" t="str">
        <f t="shared" si="14"/>
        <v>0</v>
      </c>
      <c r="L62" s="84"/>
      <c r="M62" s="84"/>
      <c r="N62" s="84"/>
      <c r="O62" s="86" t="e">
        <v>#N/A</v>
      </c>
      <c r="P62" s="63" t="str">
        <f t="shared" si="15"/>
        <v>-</v>
      </c>
    </row>
    <row r="63" spans="2:16" x14ac:dyDescent="0.25">
      <c r="B63" s="143"/>
      <c r="C63" s="145"/>
      <c r="D63" s="147"/>
      <c r="E63" s="81" t="s">
        <v>13</v>
      </c>
      <c r="F63" s="81"/>
      <c r="G63" s="83"/>
      <c r="H63" s="83"/>
      <c r="I63" s="81" t="s">
        <v>13</v>
      </c>
      <c r="J63" s="61">
        <f t="shared" si="13"/>
        <v>0</v>
      </c>
      <c r="K63" s="62" t="str">
        <f t="shared" si="14"/>
        <v>0</v>
      </c>
      <c r="L63" s="85"/>
      <c r="M63" s="85"/>
      <c r="N63" s="85"/>
      <c r="O63" s="86" t="e">
        <v>#N/A</v>
      </c>
      <c r="P63" s="63" t="str">
        <f t="shared" si="15"/>
        <v>-</v>
      </c>
    </row>
    <row r="64" spans="2:16" x14ac:dyDescent="0.25">
      <c r="B64" s="143"/>
      <c r="C64" s="145"/>
      <c r="D64" s="147"/>
      <c r="E64" s="81" t="s">
        <v>13</v>
      </c>
      <c r="F64" s="81"/>
      <c r="G64" s="83"/>
      <c r="H64" s="83"/>
      <c r="I64" s="81" t="s">
        <v>13</v>
      </c>
      <c r="J64" s="61">
        <f t="shared" si="13"/>
        <v>0</v>
      </c>
      <c r="K64" s="62" t="str">
        <f t="shared" si="14"/>
        <v>0</v>
      </c>
      <c r="L64" s="85"/>
      <c r="M64" s="85"/>
      <c r="N64" s="85"/>
      <c r="O64" s="86" t="e">
        <v>#N/A</v>
      </c>
      <c r="P64" s="63" t="str">
        <f t="shared" si="15"/>
        <v>-</v>
      </c>
    </row>
    <row r="65" spans="2:16" x14ac:dyDescent="0.25">
      <c r="B65" s="143"/>
      <c r="C65" s="145"/>
      <c r="D65" s="147"/>
      <c r="E65" s="81" t="s">
        <v>13</v>
      </c>
      <c r="F65" s="81"/>
      <c r="G65" s="83"/>
      <c r="H65" s="83"/>
      <c r="I65" s="81" t="s">
        <v>13</v>
      </c>
      <c r="J65" s="61">
        <f t="shared" si="13"/>
        <v>0</v>
      </c>
      <c r="K65" s="62" t="str">
        <f t="shared" si="14"/>
        <v>0</v>
      </c>
      <c r="L65" s="85"/>
      <c r="M65" s="85"/>
      <c r="N65" s="85"/>
      <c r="O65" s="86" t="e">
        <v>#N/A</v>
      </c>
      <c r="P65" s="63" t="str">
        <f t="shared" si="15"/>
        <v>-</v>
      </c>
    </row>
    <row r="66" spans="2:16" x14ac:dyDescent="0.25">
      <c r="B66" s="143"/>
      <c r="C66" s="145"/>
      <c r="D66" s="147"/>
      <c r="E66" s="81" t="s">
        <v>13</v>
      </c>
      <c r="F66" s="81"/>
      <c r="G66" s="83"/>
      <c r="H66" s="83"/>
      <c r="I66" s="81" t="s">
        <v>13</v>
      </c>
      <c r="J66" s="61">
        <f t="shared" si="13"/>
        <v>0</v>
      </c>
      <c r="K66" s="62" t="str">
        <f t="shared" si="14"/>
        <v>0</v>
      </c>
      <c r="L66" s="85"/>
      <c r="M66" s="85"/>
      <c r="N66" s="85"/>
      <c r="O66" s="86" t="e">
        <v>#N/A</v>
      </c>
      <c r="P66" s="63" t="str">
        <f t="shared" si="15"/>
        <v>-</v>
      </c>
    </row>
    <row r="67" spans="2:16" x14ac:dyDescent="0.25">
      <c r="B67" s="144"/>
      <c r="C67" s="145"/>
      <c r="D67" s="148"/>
      <c r="E67" s="81" t="s">
        <v>13</v>
      </c>
      <c r="F67" s="81"/>
      <c r="G67" s="83"/>
      <c r="H67" s="83"/>
      <c r="I67" s="81" t="s">
        <v>13</v>
      </c>
      <c r="J67" s="61">
        <f t="shared" si="13"/>
        <v>0</v>
      </c>
      <c r="K67" s="62" t="str">
        <f t="shared" si="14"/>
        <v>0</v>
      </c>
      <c r="L67" s="85"/>
      <c r="M67" s="85"/>
      <c r="N67" s="85"/>
      <c r="O67" s="86" t="e">
        <v>#N/A</v>
      </c>
      <c r="P67" s="63" t="str">
        <f t="shared" si="15"/>
        <v>-</v>
      </c>
    </row>
    <row r="68" spans="2:16" hidden="1" x14ac:dyDescent="0.25">
      <c r="B68" s="69"/>
      <c r="C68" s="70"/>
      <c r="D68" s="70"/>
      <c r="E68" s="70"/>
      <c r="F68" s="70"/>
      <c r="G68" s="70"/>
      <c r="H68" s="70"/>
      <c r="I68" s="70" t="s">
        <v>34</v>
      </c>
      <c r="J68" s="72" t="str">
        <f>IF(ISERROR(((J58*L58)+(J59*L59)+(J60*L60)+(J61*L61)+(J62*L62)+(J63*L63)+(J64*L64)+(J65*L65)+(J66*L66)+(J67*L67))/L68),"0",(((J58*L58)+(J59*L59)+(J60*L60)+(J61*L61)+(J62*L62)+(J63*L63)+(J64*L64)+(J65*L65)+(J66*L66)+(J67*L67))/L68))</f>
        <v>0</v>
      </c>
      <c r="K68" s="72" t="str">
        <f>IF(ISERROR(((K58*L58)+(K59*L59)+(K60*L60)+(K61*L61)+(K62*L62)+(K63*L63)+(K64*L64)+(K65*L65)+(K66*L66)+(K67*L67))/L68),"0",(((K58*L58)+(K59*L59)+(K60*L60)+(K61*L61)+(K62*L62)+(K63*L63)+(K64*L64)+(K65*L65)+(K66*L66)+(K67*L67))/L68))</f>
        <v>0</v>
      </c>
      <c r="L68" s="73">
        <f>SUM(L58:L67)</f>
        <v>0</v>
      </c>
      <c r="M68" s="150" t="s">
        <v>35</v>
      </c>
      <c r="N68" s="150"/>
      <c r="O68" s="150"/>
      <c r="P68" s="74" t="str">
        <f>IF(ISERROR(SUM(N58:N67)/L68),"0",(SUM(N58:N67)/L68))</f>
        <v>0</v>
      </c>
    </row>
    <row r="69" spans="2:16" x14ac:dyDescent="0.25">
      <c r="B69" s="7"/>
      <c r="C69" s="7"/>
      <c r="D69" s="7"/>
      <c r="E69" s="7"/>
      <c r="F69" s="7"/>
      <c r="G69" s="7"/>
      <c r="H69" s="7"/>
      <c r="I69" s="7"/>
      <c r="J69" s="46"/>
      <c r="K69" s="46"/>
      <c r="L69" s="7"/>
      <c r="M69" s="7"/>
      <c r="N69" s="7"/>
      <c r="O69" s="7"/>
      <c r="P69" s="47"/>
    </row>
    <row r="70" spans="2:16" x14ac:dyDescent="0.25">
      <c r="B70" s="7"/>
      <c r="C70" s="7"/>
      <c r="D70" s="7"/>
      <c r="E70" s="7"/>
      <c r="F70" s="7"/>
      <c r="G70" s="7"/>
      <c r="H70" s="7"/>
      <c r="I70" s="7"/>
      <c r="J70" s="46"/>
      <c r="K70" s="46"/>
      <c r="L70" s="7"/>
      <c r="M70" s="7"/>
      <c r="N70" s="7"/>
      <c r="O70" s="7"/>
      <c r="P70" s="47"/>
    </row>
    <row r="71" spans="2:16" x14ac:dyDescent="0.25">
      <c r="B71" s="7"/>
      <c r="C71" s="7"/>
      <c r="D71" s="7"/>
      <c r="E71" s="7"/>
      <c r="F71" s="7"/>
      <c r="G71" s="7"/>
      <c r="H71" s="7"/>
      <c r="I71" s="7"/>
      <c r="J71" s="46"/>
      <c r="K71" s="46"/>
      <c r="L71" s="7"/>
      <c r="M71" s="7"/>
      <c r="N71" s="7"/>
      <c r="O71" s="7"/>
      <c r="P71" s="47"/>
    </row>
    <row r="72" spans="2:16" x14ac:dyDescent="0.25">
      <c r="B72" s="7"/>
      <c r="C72" s="7"/>
      <c r="D72" s="7"/>
      <c r="E72" s="7"/>
      <c r="F72" s="7"/>
      <c r="G72" s="7"/>
      <c r="H72" s="7"/>
      <c r="I72" s="7"/>
      <c r="J72" s="46"/>
      <c r="K72" s="46"/>
      <c r="L72" s="7"/>
      <c r="M72" s="7"/>
      <c r="N72" s="7"/>
      <c r="O72" s="7"/>
      <c r="P72" s="47"/>
    </row>
    <row r="73" spans="2:16" x14ac:dyDescent="0.25">
      <c r="B73" s="7"/>
      <c r="C73" s="7"/>
      <c r="D73" s="7"/>
      <c r="E73" s="7"/>
      <c r="F73" s="7"/>
      <c r="G73" s="7"/>
      <c r="H73" s="7"/>
      <c r="I73" s="7"/>
      <c r="J73" s="46"/>
      <c r="K73" s="46"/>
      <c r="L73" s="7"/>
      <c r="M73" s="7"/>
      <c r="N73" s="7"/>
      <c r="O73" s="7"/>
      <c r="P73" s="47"/>
    </row>
    <row r="74" spans="2:16" x14ac:dyDescent="0.25">
      <c r="B74" s="7"/>
      <c r="C74" s="7"/>
      <c r="D74" s="7"/>
      <c r="E74" s="7"/>
      <c r="F74" s="7"/>
      <c r="G74" s="7"/>
      <c r="H74" s="7"/>
      <c r="I74" s="7"/>
      <c r="J74" s="46"/>
      <c r="K74" s="46"/>
      <c r="L74" s="7"/>
      <c r="M74" s="7"/>
      <c r="N74" s="7"/>
      <c r="O74" s="7"/>
      <c r="P74" s="47"/>
    </row>
  </sheetData>
  <sheetProtection algorithmName="SHA-512" hashValue="WIRUcIzDh1S9PPMp+zbI6U1igrwTOI8pt84851t62quS7wGJp8osl2gbS/kgC5m0uRe3SNrRzy5bUky+QuDv0g==" saltValue="pYYdTeA+wRrhRK/97SVoLg==" spinCount="100000" sheet="1" objects="1" scenarios="1"/>
  <mergeCells count="23">
    <mergeCell ref="M56:O56"/>
    <mergeCell ref="B57:B67"/>
    <mergeCell ref="C58:C67"/>
    <mergeCell ref="D58:D67"/>
    <mergeCell ref="M68:O68"/>
    <mergeCell ref="B33:B43"/>
    <mergeCell ref="C34:C43"/>
    <mergeCell ref="D34:D43"/>
    <mergeCell ref="M44:O44"/>
    <mergeCell ref="B45:B55"/>
    <mergeCell ref="C46:C55"/>
    <mergeCell ref="D46:D55"/>
    <mergeCell ref="M20:O20"/>
    <mergeCell ref="B21:B31"/>
    <mergeCell ref="C22:C31"/>
    <mergeCell ref="D22:D31"/>
    <mergeCell ref="M32:O32"/>
    <mergeCell ref="B9:B19"/>
    <mergeCell ref="C10:C19"/>
    <mergeCell ref="D10:D19"/>
    <mergeCell ref="C4:D4"/>
    <mergeCell ref="C5:D5"/>
    <mergeCell ref="C6:D6"/>
  </mergeCells>
  <phoneticPr fontId="11" type="noConversion"/>
  <conditionalFormatting sqref="K10:K19">
    <cfRule type="cellIs" dxfId="9" priority="5" operator="lessThanOrEqual">
      <formula>$J$10</formula>
    </cfRule>
  </conditionalFormatting>
  <conditionalFormatting sqref="K22:K31">
    <cfRule type="cellIs" dxfId="8" priority="4" operator="lessThanOrEqual">
      <formula>$J$10</formula>
    </cfRule>
  </conditionalFormatting>
  <conditionalFormatting sqref="K34:K43">
    <cfRule type="cellIs" dxfId="7" priority="3" operator="lessThanOrEqual">
      <formula>$J$10</formula>
    </cfRule>
  </conditionalFormatting>
  <conditionalFormatting sqref="K46:K55">
    <cfRule type="cellIs" dxfId="6" priority="2" operator="lessThanOrEqual">
      <formula>$J$10</formula>
    </cfRule>
  </conditionalFormatting>
  <conditionalFormatting sqref="K58:K67">
    <cfRule type="cellIs" dxfId="5" priority="1" operator="lessThanOrEqual">
      <formula>$J$10</formula>
    </cfRule>
  </conditionalFormatting>
  <conditionalFormatting sqref="P10:P19">
    <cfRule type="cellIs" dxfId="4" priority="10" operator="greaterThanOrEqual">
      <formula>$O$10</formula>
    </cfRule>
  </conditionalFormatting>
  <conditionalFormatting sqref="P22:P31">
    <cfRule type="cellIs" dxfId="3" priority="9" operator="greaterThanOrEqual">
      <formula>$O$10</formula>
    </cfRule>
  </conditionalFormatting>
  <conditionalFormatting sqref="P34:P43">
    <cfRule type="cellIs" dxfId="2" priority="8" operator="greaterThanOrEqual">
      <formula>$O$10</formula>
    </cfRule>
  </conditionalFormatting>
  <conditionalFormatting sqref="P46:P55">
    <cfRule type="cellIs" dxfId="1" priority="7" operator="greaterThanOrEqual">
      <formula>$O$10</formula>
    </cfRule>
  </conditionalFormatting>
  <conditionalFormatting sqref="P58:P67">
    <cfRule type="cellIs" dxfId="0" priority="6" operator="greaterThanOrEqual">
      <formula>$O$10</formula>
    </cfRule>
  </conditionalFormatting>
  <dataValidations disablePrompts="1" count="2">
    <dataValidation type="list" allowBlank="1" showInputMessage="1" showErrorMessage="1" sqref="I10:I19 I58:I67 I46:I55 I34:I43 I22:I31" xr:uid="{FE53A4A4-25BA-4D1F-99CB-BE8EC6538E0B}">
      <formula1>$V$10:$V$14</formula1>
    </dataValidation>
    <dataValidation type="list" allowBlank="1" showInputMessage="1" showErrorMessage="1" sqref="E58:F67 E22:F31 E34:F43 E46:F55 E10:F19" xr:uid="{84FDC5FC-DAC1-4714-934D-2B0DDBDAC639}">
      <formula1>$Z$10:$Z$16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9E438-47F5-49B3-B698-B1260D4ACE32}">
  <dimension ref="A1:AP87"/>
  <sheetViews>
    <sheetView zoomScale="63" zoomScaleNormal="70" workbookViewId="0">
      <selection activeCell="B10" sqref="B10:B20"/>
    </sheetView>
  </sheetViews>
  <sheetFormatPr baseColWidth="10" defaultColWidth="0" defaultRowHeight="14.4" zeroHeight="1" x14ac:dyDescent="0.3"/>
  <cols>
    <col min="1" max="1" width="11.5546875" style="92" customWidth="1"/>
    <col min="2" max="2" width="11.5546875" style="106" customWidth="1"/>
    <col min="3" max="3" width="14.77734375" style="106" customWidth="1"/>
    <col min="4" max="4" width="16.109375" style="106" bestFit="1" customWidth="1"/>
    <col min="5" max="5" width="38.77734375" style="106" customWidth="1"/>
    <col min="6" max="6" width="37.77734375" style="106" customWidth="1"/>
    <col min="7" max="7" width="11.77734375" style="106" customWidth="1"/>
    <col min="8" max="8" width="11.5546875" style="125" customWidth="1"/>
    <col min="9" max="9" width="11.5546875" style="126" customWidth="1"/>
    <col min="10" max="10" width="11.5546875" style="126" hidden="1" customWidth="1"/>
    <col min="11" max="11" width="19.44140625" style="127" bestFit="1" customWidth="1"/>
    <col min="12" max="12" width="32" style="106" customWidth="1"/>
    <col min="13" max="14" width="17.77734375" style="106" customWidth="1"/>
    <col min="15" max="16" width="11.5546875" style="92" customWidth="1"/>
    <col min="17" max="23" width="11.5546875" style="106" hidden="1" customWidth="1"/>
    <col min="24" max="24" width="53.77734375" style="106" hidden="1" customWidth="1"/>
    <col min="25" max="25" width="11.5546875" style="107" hidden="1" customWidth="1"/>
    <col min="26" max="16384" width="11.5546875" style="106" hidden="1"/>
  </cols>
  <sheetData>
    <row r="1" spans="1:42" s="7" customFormat="1" ht="18" x14ac:dyDescent="0.25">
      <c r="A1" s="3"/>
      <c r="B1" s="3"/>
      <c r="C1" s="45" t="s">
        <v>3</v>
      </c>
      <c r="D1" s="3"/>
      <c r="E1" s="3"/>
      <c r="F1" s="3"/>
      <c r="G1" s="3"/>
      <c r="H1" s="87"/>
      <c r="I1" s="87"/>
      <c r="J1" s="87"/>
      <c r="K1" s="6"/>
      <c r="L1" s="46"/>
      <c r="M1" s="46"/>
      <c r="R1" s="47"/>
      <c r="X1" s="7" t="s">
        <v>47</v>
      </c>
      <c r="Y1" s="6">
        <f>SUM(D10:D69)</f>
        <v>0</v>
      </c>
      <c r="AA1" s="7" t="s">
        <v>125</v>
      </c>
      <c r="AB1" s="48">
        <f>Y2+Y6</f>
        <v>0</v>
      </c>
    </row>
    <row r="2" spans="1:42" s="7" customFormat="1" ht="12" x14ac:dyDescent="0.25">
      <c r="A2" s="3"/>
      <c r="B2" s="3"/>
      <c r="C2" s="13" t="s">
        <v>130</v>
      </c>
      <c r="D2" s="3"/>
      <c r="E2" s="3"/>
      <c r="F2" s="3"/>
      <c r="G2" s="3"/>
      <c r="H2" s="87"/>
      <c r="I2" s="87"/>
      <c r="J2" s="87"/>
      <c r="K2" s="6"/>
      <c r="L2" s="46"/>
      <c r="M2" s="46"/>
      <c r="R2" s="47"/>
      <c r="X2" s="3" t="s">
        <v>119</v>
      </c>
      <c r="Y2" s="87">
        <f>H21+H33+H45+H57+H69</f>
        <v>0</v>
      </c>
      <c r="AA2" s="7" t="s">
        <v>126</v>
      </c>
      <c r="AB2" s="51" t="e">
        <f>((Y4*Y2)+(Y8*Y6))/AB1</f>
        <v>#DIV/0!</v>
      </c>
    </row>
    <row r="3" spans="1:42" s="7" customFormat="1" ht="12" x14ac:dyDescent="0.25">
      <c r="A3" s="3"/>
      <c r="B3" s="3"/>
      <c r="C3" s="3"/>
      <c r="D3" s="3"/>
      <c r="E3" s="3"/>
      <c r="F3" s="3"/>
      <c r="G3" s="3"/>
      <c r="H3" s="87"/>
      <c r="I3" s="87"/>
      <c r="J3" s="87"/>
      <c r="K3" s="6"/>
      <c r="L3" s="46"/>
      <c r="M3" s="46"/>
      <c r="R3" s="47"/>
      <c r="X3" s="7" t="s">
        <v>120</v>
      </c>
      <c r="Y3" s="87">
        <f>J21+J33+J45+J57+J69</f>
        <v>0</v>
      </c>
    </row>
    <row r="4" spans="1:42" s="7" customFormat="1" ht="12" x14ac:dyDescent="0.25">
      <c r="A4" s="3"/>
      <c r="B4" s="3"/>
      <c r="C4" s="149" t="s">
        <v>0</v>
      </c>
      <c r="D4" s="149"/>
      <c r="E4" s="49" t="str">
        <f>'Información general'!C5</f>
        <v>Nombre del proyecto</v>
      </c>
      <c r="F4" s="50"/>
      <c r="G4" s="88"/>
      <c r="H4" s="89"/>
      <c r="I4" s="87"/>
      <c r="J4" s="87"/>
      <c r="K4" s="47"/>
      <c r="M4" s="46"/>
      <c r="R4" s="47"/>
      <c r="X4" s="7" t="s">
        <v>121</v>
      </c>
      <c r="Y4" s="90" t="e">
        <f>Y3/Y2</f>
        <v>#DIV/0!</v>
      </c>
    </row>
    <row r="5" spans="1:42" s="7" customFormat="1" ht="12" x14ac:dyDescent="0.25">
      <c r="A5" s="3"/>
      <c r="B5" s="3"/>
      <c r="C5" s="149" t="s">
        <v>1</v>
      </c>
      <c r="D5" s="149"/>
      <c r="E5" s="52" t="str">
        <f>'Información general'!C6</f>
        <v>No. de Registro</v>
      </c>
      <c r="F5" s="50"/>
      <c r="G5" s="88"/>
      <c r="H5" s="89"/>
      <c r="I5" s="87"/>
      <c r="J5" s="87"/>
      <c r="K5" s="6"/>
      <c r="L5" s="46"/>
      <c r="M5" s="46"/>
      <c r="R5" s="47"/>
      <c r="Y5" s="6"/>
    </row>
    <row r="6" spans="1:42" s="7" customFormat="1" ht="12" x14ac:dyDescent="0.25">
      <c r="A6" s="3"/>
      <c r="B6" s="3"/>
      <c r="C6" s="149" t="s">
        <v>2</v>
      </c>
      <c r="D6" s="149"/>
      <c r="E6" s="49" t="str">
        <f>'Información general'!C7</f>
        <v>Fecha de Emisión</v>
      </c>
      <c r="F6" s="50"/>
      <c r="G6" s="88"/>
      <c r="H6" s="89"/>
      <c r="I6" s="87"/>
      <c r="J6" s="87"/>
      <c r="K6" s="6"/>
      <c r="L6" s="46"/>
      <c r="M6" s="46"/>
      <c r="R6" s="47"/>
      <c r="X6" s="3" t="s">
        <v>123</v>
      </c>
      <c r="Y6" s="87">
        <f>H84</f>
        <v>0</v>
      </c>
    </row>
    <row r="7" spans="1:42" s="7" customFormat="1" ht="12" x14ac:dyDescent="0.25">
      <c r="H7" s="48"/>
      <c r="I7" s="91"/>
      <c r="J7" s="91"/>
      <c r="K7" s="47"/>
      <c r="L7" s="46"/>
      <c r="M7" s="46"/>
      <c r="R7" s="47"/>
      <c r="X7" s="7" t="s">
        <v>124</v>
      </c>
      <c r="Y7" s="87">
        <f>J84</f>
        <v>0</v>
      </c>
    </row>
    <row r="8" spans="1:42" s="92" customFormat="1" x14ac:dyDescent="0.3">
      <c r="H8" s="93"/>
      <c r="I8" s="94"/>
      <c r="J8" s="94"/>
      <c r="K8" s="95"/>
      <c r="X8" s="7" t="s">
        <v>121</v>
      </c>
      <c r="Y8" s="90" t="e">
        <f>Y7/Y6</f>
        <v>#DIV/0!</v>
      </c>
    </row>
    <row r="9" spans="1:42" s="92" customFormat="1" ht="15.6" x14ac:dyDescent="0.3">
      <c r="B9" s="96" t="s">
        <v>73</v>
      </c>
      <c r="H9" s="93"/>
      <c r="I9" s="94"/>
      <c r="J9" s="94"/>
      <c r="K9" s="95"/>
    </row>
    <row r="10" spans="1:42" s="100" customFormat="1" ht="24.6" thickBot="1" x14ac:dyDescent="0.35">
      <c r="A10" s="97"/>
      <c r="B10" s="162" t="s">
        <v>5</v>
      </c>
      <c r="C10" s="53" t="s">
        <v>6</v>
      </c>
      <c r="D10" s="53" t="s">
        <v>15</v>
      </c>
      <c r="E10" s="53" t="s">
        <v>16</v>
      </c>
      <c r="F10" s="53" t="s">
        <v>43</v>
      </c>
      <c r="G10" s="53" t="s">
        <v>116</v>
      </c>
      <c r="H10" s="98" t="s">
        <v>8</v>
      </c>
      <c r="I10" s="98" t="s">
        <v>74</v>
      </c>
      <c r="J10" s="99" t="s">
        <v>118</v>
      </c>
      <c r="K10" s="53" t="s">
        <v>75</v>
      </c>
      <c r="L10" s="53" t="s">
        <v>98</v>
      </c>
      <c r="M10" s="53" t="s">
        <v>100</v>
      </c>
      <c r="N10" s="53" t="s">
        <v>99</v>
      </c>
      <c r="O10" s="97"/>
      <c r="P10" s="97"/>
      <c r="Y10" s="101"/>
    </row>
    <row r="11" spans="1:42" ht="15" thickBot="1" x14ac:dyDescent="0.35">
      <c r="B11" s="162"/>
      <c r="C11" s="145"/>
      <c r="D11" s="166"/>
      <c r="E11" s="80" t="s">
        <v>13</v>
      </c>
      <c r="F11" s="80"/>
      <c r="G11" s="80" t="s">
        <v>117</v>
      </c>
      <c r="H11" s="128"/>
      <c r="I11" s="129"/>
      <c r="J11" s="103">
        <f>H11*I11</f>
        <v>0</v>
      </c>
      <c r="K11" s="104" t="e">
        <f>VLOOKUP(I11,$AE$13:$AP$25,MATCH(H11,$AE$12:$AP$12,1),TRUE)</f>
        <v>#N/A</v>
      </c>
      <c r="L11" s="130"/>
      <c r="M11" s="130"/>
      <c r="N11" s="130"/>
      <c r="X11" s="106" t="s">
        <v>22</v>
      </c>
      <c r="AE11" s="108" t="s">
        <v>76</v>
      </c>
      <c r="AF11" s="163" t="s">
        <v>77</v>
      </c>
      <c r="AG11" s="164"/>
      <c r="AH11" s="164"/>
      <c r="AI11" s="164"/>
      <c r="AJ11" s="164"/>
      <c r="AK11" s="164"/>
      <c r="AL11" s="164"/>
      <c r="AM11" s="164"/>
      <c r="AN11" s="164"/>
      <c r="AO11" s="164"/>
      <c r="AP11" s="165"/>
    </row>
    <row r="12" spans="1:42" ht="15" thickBot="1" x14ac:dyDescent="0.35">
      <c r="B12" s="162"/>
      <c r="C12" s="145"/>
      <c r="D12" s="166"/>
      <c r="E12" s="80" t="s">
        <v>13</v>
      </c>
      <c r="F12" s="80"/>
      <c r="G12" s="80" t="s">
        <v>117</v>
      </c>
      <c r="H12" s="128"/>
      <c r="I12" s="129"/>
      <c r="J12" s="103">
        <f t="shared" ref="J12:J20" si="0">H12*I12</f>
        <v>0</v>
      </c>
      <c r="K12" s="104" t="e">
        <f t="shared" ref="K12:K20" si="1">VLOOKUP(I12,$AE$13:$AP$25,MATCH(H12,$AE$12:$AP$12,1),TRUE)</f>
        <v>#N/A</v>
      </c>
      <c r="L12" s="130"/>
      <c r="M12" s="130"/>
      <c r="N12" s="130"/>
      <c r="X12" s="106" t="s">
        <v>23</v>
      </c>
      <c r="AE12" s="109"/>
      <c r="AF12" s="110">
        <v>4</v>
      </c>
      <c r="AG12" s="110">
        <v>5</v>
      </c>
      <c r="AH12" s="110">
        <v>6</v>
      </c>
      <c r="AI12" s="110">
        <v>7</v>
      </c>
      <c r="AJ12" s="110">
        <v>8</v>
      </c>
      <c r="AK12" s="110">
        <v>9</v>
      </c>
      <c r="AL12" s="110">
        <v>10</v>
      </c>
      <c r="AM12" s="110">
        <v>11</v>
      </c>
      <c r="AN12" s="110">
        <v>12</v>
      </c>
      <c r="AO12" s="110">
        <v>14</v>
      </c>
      <c r="AP12" s="110">
        <v>16</v>
      </c>
    </row>
    <row r="13" spans="1:42" ht="15" thickBot="1" x14ac:dyDescent="0.35">
      <c r="B13" s="162"/>
      <c r="C13" s="145"/>
      <c r="D13" s="166"/>
      <c r="E13" s="80" t="s">
        <v>13</v>
      </c>
      <c r="F13" s="80"/>
      <c r="G13" s="80" t="s">
        <v>117</v>
      </c>
      <c r="H13" s="128"/>
      <c r="I13" s="129"/>
      <c r="J13" s="103">
        <f t="shared" si="0"/>
        <v>0</v>
      </c>
      <c r="K13" s="104" t="e">
        <f t="shared" si="1"/>
        <v>#N/A</v>
      </c>
      <c r="L13" s="130"/>
      <c r="M13" s="130"/>
      <c r="N13" s="130"/>
      <c r="X13" s="106" t="s">
        <v>24</v>
      </c>
      <c r="AE13" s="110">
        <v>3</v>
      </c>
      <c r="AF13" s="111" t="s">
        <v>78</v>
      </c>
      <c r="AG13" s="112" t="s">
        <v>79</v>
      </c>
      <c r="AH13" s="112" t="s">
        <v>80</v>
      </c>
      <c r="AI13" s="112" t="s">
        <v>81</v>
      </c>
      <c r="AJ13" s="112" t="s">
        <v>82</v>
      </c>
      <c r="AK13" s="112" t="s">
        <v>83</v>
      </c>
      <c r="AL13" s="112" t="s">
        <v>83</v>
      </c>
      <c r="AM13" s="112" t="s">
        <v>83</v>
      </c>
      <c r="AN13" s="112" t="s">
        <v>84</v>
      </c>
      <c r="AO13" s="112" t="s">
        <v>85</v>
      </c>
      <c r="AP13" s="112" t="s">
        <v>85</v>
      </c>
    </row>
    <row r="14" spans="1:42" ht="15" thickBot="1" x14ac:dyDescent="0.35">
      <c r="B14" s="162"/>
      <c r="C14" s="145"/>
      <c r="D14" s="166"/>
      <c r="E14" s="80" t="s">
        <v>13</v>
      </c>
      <c r="F14" s="80"/>
      <c r="G14" s="80" t="s">
        <v>117</v>
      </c>
      <c r="H14" s="128"/>
      <c r="I14" s="129"/>
      <c r="J14" s="103">
        <f t="shared" si="0"/>
        <v>0</v>
      </c>
      <c r="K14" s="104" t="e">
        <f t="shared" si="1"/>
        <v>#N/A</v>
      </c>
      <c r="L14" s="130"/>
      <c r="M14" s="130"/>
      <c r="N14" s="130"/>
      <c r="X14" s="106" t="s">
        <v>25</v>
      </c>
      <c r="AE14" s="110">
        <v>4</v>
      </c>
      <c r="AF14" s="113" t="s">
        <v>78</v>
      </c>
      <c r="AG14" s="114" t="s">
        <v>79</v>
      </c>
      <c r="AH14" s="114" t="s">
        <v>82</v>
      </c>
      <c r="AI14" s="114" t="s">
        <v>82</v>
      </c>
      <c r="AJ14" s="114" t="s">
        <v>82</v>
      </c>
      <c r="AK14" s="114" t="s">
        <v>83</v>
      </c>
      <c r="AL14" s="114" t="s">
        <v>83</v>
      </c>
      <c r="AM14" s="114" t="s">
        <v>81</v>
      </c>
      <c r="AN14" s="114" t="s">
        <v>84</v>
      </c>
      <c r="AO14" s="114" t="s">
        <v>85</v>
      </c>
      <c r="AP14" s="114" t="s">
        <v>86</v>
      </c>
    </row>
    <row r="15" spans="1:42" ht="15" thickBot="1" x14ac:dyDescent="0.35">
      <c r="B15" s="162"/>
      <c r="C15" s="145"/>
      <c r="D15" s="166"/>
      <c r="E15" s="80" t="s">
        <v>13</v>
      </c>
      <c r="F15" s="80"/>
      <c r="G15" s="80" t="s">
        <v>117</v>
      </c>
      <c r="H15" s="128"/>
      <c r="I15" s="129"/>
      <c r="J15" s="103">
        <f t="shared" si="0"/>
        <v>0</v>
      </c>
      <c r="K15" s="104" t="e">
        <f t="shared" si="1"/>
        <v>#N/A</v>
      </c>
      <c r="L15" s="130"/>
      <c r="M15" s="130"/>
      <c r="N15" s="130"/>
      <c r="X15" s="106" t="s">
        <v>30</v>
      </c>
      <c r="AE15" s="110">
        <v>5</v>
      </c>
      <c r="AF15" s="113" t="s">
        <v>79</v>
      </c>
      <c r="AG15" s="114" t="s">
        <v>79</v>
      </c>
      <c r="AH15" s="114" t="s">
        <v>83</v>
      </c>
      <c r="AI15" s="114" t="s">
        <v>83</v>
      </c>
      <c r="AJ15" s="114" t="s">
        <v>83</v>
      </c>
      <c r="AK15" s="114" t="s">
        <v>83</v>
      </c>
      <c r="AL15" s="114" t="s">
        <v>83</v>
      </c>
      <c r="AM15" s="114" t="s">
        <v>81</v>
      </c>
      <c r="AN15" s="114" t="s">
        <v>85</v>
      </c>
      <c r="AO15" s="114" t="s">
        <v>85</v>
      </c>
      <c r="AP15" s="114" t="s">
        <v>86</v>
      </c>
    </row>
    <row r="16" spans="1:42" ht="15" thickBot="1" x14ac:dyDescent="0.35">
      <c r="B16" s="162"/>
      <c r="C16" s="145"/>
      <c r="D16" s="166"/>
      <c r="E16" s="80" t="s">
        <v>13</v>
      </c>
      <c r="F16" s="80"/>
      <c r="G16" s="80" t="s">
        <v>117</v>
      </c>
      <c r="H16" s="128"/>
      <c r="I16" s="129"/>
      <c r="J16" s="103">
        <f t="shared" si="0"/>
        <v>0</v>
      </c>
      <c r="K16" s="104" t="e">
        <f t="shared" si="1"/>
        <v>#N/A</v>
      </c>
      <c r="L16" s="130"/>
      <c r="M16" s="130"/>
      <c r="N16" s="130"/>
      <c r="X16" s="106" t="s">
        <v>26</v>
      </c>
      <c r="AE16" s="110">
        <v>6</v>
      </c>
      <c r="AF16" s="113" t="s">
        <v>82</v>
      </c>
      <c r="AG16" s="114" t="s">
        <v>83</v>
      </c>
      <c r="AH16" s="114" t="s">
        <v>87</v>
      </c>
      <c r="AI16" s="114" t="s">
        <v>88</v>
      </c>
      <c r="AJ16" s="114" t="s">
        <v>89</v>
      </c>
      <c r="AK16" s="114" t="s">
        <v>90</v>
      </c>
      <c r="AL16" s="114" t="s">
        <v>90</v>
      </c>
      <c r="AM16" s="114" t="s">
        <v>91</v>
      </c>
      <c r="AN16" s="114" t="s">
        <v>92</v>
      </c>
      <c r="AO16" s="114" t="s">
        <v>93</v>
      </c>
      <c r="AP16" s="114" t="s">
        <v>94</v>
      </c>
    </row>
    <row r="17" spans="1:42" ht="15" thickBot="1" x14ac:dyDescent="0.35">
      <c r="B17" s="162"/>
      <c r="C17" s="145"/>
      <c r="D17" s="166"/>
      <c r="E17" s="80" t="s">
        <v>13</v>
      </c>
      <c r="F17" s="80"/>
      <c r="G17" s="80" t="s">
        <v>117</v>
      </c>
      <c r="H17" s="128"/>
      <c r="I17" s="129"/>
      <c r="J17" s="103">
        <f t="shared" si="0"/>
        <v>0</v>
      </c>
      <c r="K17" s="104" t="e">
        <f t="shared" si="1"/>
        <v>#N/A</v>
      </c>
      <c r="L17" s="130"/>
      <c r="M17" s="130"/>
      <c r="N17" s="130"/>
      <c r="X17" s="106" t="s">
        <v>13</v>
      </c>
      <c r="AE17" s="110">
        <v>7</v>
      </c>
      <c r="AF17" s="113" t="s">
        <v>82</v>
      </c>
      <c r="AG17" s="114" t="s">
        <v>83</v>
      </c>
      <c r="AH17" s="114" t="s">
        <v>88</v>
      </c>
      <c r="AI17" s="114" t="s">
        <v>88</v>
      </c>
      <c r="AJ17" s="114" t="s">
        <v>89</v>
      </c>
      <c r="AK17" s="114" t="s">
        <v>90</v>
      </c>
      <c r="AL17" s="114" t="s">
        <v>90</v>
      </c>
      <c r="AM17" s="114" t="s">
        <v>91</v>
      </c>
      <c r="AN17" s="114" t="s">
        <v>92</v>
      </c>
      <c r="AO17" s="114" t="s">
        <v>93</v>
      </c>
      <c r="AP17" s="114" t="s">
        <v>94</v>
      </c>
    </row>
    <row r="18" spans="1:42" ht="15" thickBot="1" x14ac:dyDescent="0.35">
      <c r="B18" s="162"/>
      <c r="C18" s="145"/>
      <c r="D18" s="166"/>
      <c r="E18" s="80" t="s">
        <v>13</v>
      </c>
      <c r="F18" s="80"/>
      <c r="G18" s="80" t="s">
        <v>117</v>
      </c>
      <c r="H18" s="128"/>
      <c r="I18" s="129"/>
      <c r="J18" s="103">
        <f t="shared" si="0"/>
        <v>0</v>
      </c>
      <c r="K18" s="104" t="e">
        <f t="shared" si="1"/>
        <v>#N/A</v>
      </c>
      <c r="L18" s="130"/>
      <c r="M18" s="130"/>
      <c r="N18" s="130"/>
      <c r="AE18" s="110">
        <v>8</v>
      </c>
      <c r="AF18" s="113" t="s">
        <v>82</v>
      </c>
      <c r="AG18" s="114" t="s">
        <v>83</v>
      </c>
      <c r="AH18" s="114" t="s">
        <v>89</v>
      </c>
      <c r="AI18" s="114" t="s">
        <v>89</v>
      </c>
      <c r="AJ18" s="114" t="s">
        <v>89</v>
      </c>
      <c r="AK18" s="114" t="s">
        <v>90</v>
      </c>
      <c r="AL18" s="114" t="s">
        <v>90</v>
      </c>
      <c r="AM18" s="114" t="s">
        <v>91</v>
      </c>
      <c r="AN18" s="114" t="s">
        <v>92</v>
      </c>
      <c r="AO18" s="114" t="s">
        <v>93</v>
      </c>
      <c r="AP18" s="114" t="s">
        <v>94</v>
      </c>
    </row>
    <row r="19" spans="1:42" ht="15" thickBot="1" x14ac:dyDescent="0.35">
      <c r="B19" s="162"/>
      <c r="C19" s="145"/>
      <c r="D19" s="166"/>
      <c r="E19" s="80" t="s">
        <v>13</v>
      </c>
      <c r="F19" s="80"/>
      <c r="G19" s="80" t="s">
        <v>117</v>
      </c>
      <c r="H19" s="128"/>
      <c r="I19" s="129"/>
      <c r="J19" s="103">
        <f t="shared" si="0"/>
        <v>0</v>
      </c>
      <c r="K19" s="104" t="e">
        <f t="shared" si="1"/>
        <v>#N/A</v>
      </c>
      <c r="L19" s="130"/>
      <c r="M19" s="130"/>
      <c r="N19" s="130"/>
      <c r="X19" s="106" t="s">
        <v>110</v>
      </c>
      <c r="AE19" s="110">
        <v>9</v>
      </c>
      <c r="AF19" s="113" t="s">
        <v>83</v>
      </c>
      <c r="AG19" s="114" t="s">
        <v>83</v>
      </c>
      <c r="AH19" s="114" t="s">
        <v>90</v>
      </c>
      <c r="AI19" s="114" t="s">
        <v>90</v>
      </c>
      <c r="AJ19" s="114" t="s">
        <v>90</v>
      </c>
      <c r="AK19" s="114" t="s">
        <v>90</v>
      </c>
      <c r="AL19" s="114" t="s">
        <v>90</v>
      </c>
      <c r="AM19" s="114" t="s">
        <v>91</v>
      </c>
      <c r="AN19" s="114" t="s">
        <v>93</v>
      </c>
      <c r="AO19" s="114" t="s">
        <v>93</v>
      </c>
      <c r="AP19" s="114" t="s">
        <v>94</v>
      </c>
    </row>
    <row r="20" spans="1:42" ht="15" thickBot="1" x14ac:dyDescent="0.35">
      <c r="B20" s="162"/>
      <c r="C20" s="145"/>
      <c r="D20" s="166"/>
      <c r="E20" s="80" t="s">
        <v>13</v>
      </c>
      <c r="F20" s="80"/>
      <c r="G20" s="80" t="s">
        <v>117</v>
      </c>
      <c r="H20" s="128"/>
      <c r="I20" s="129"/>
      <c r="J20" s="103">
        <f t="shared" si="0"/>
        <v>0</v>
      </c>
      <c r="K20" s="104" t="e">
        <f t="shared" si="1"/>
        <v>#N/A</v>
      </c>
      <c r="L20" s="130"/>
      <c r="M20" s="130"/>
      <c r="N20" s="130"/>
      <c r="X20" s="106" t="s">
        <v>111</v>
      </c>
      <c r="AE20" s="110">
        <v>10</v>
      </c>
      <c r="AF20" s="113" t="s">
        <v>83</v>
      </c>
      <c r="AG20" s="114" t="s">
        <v>83</v>
      </c>
      <c r="AH20" s="114" t="s">
        <v>90</v>
      </c>
      <c r="AI20" s="114" t="s">
        <v>90</v>
      </c>
      <c r="AJ20" s="114" t="s">
        <v>90</v>
      </c>
      <c r="AK20" s="114" t="s">
        <v>90</v>
      </c>
      <c r="AL20" s="114" t="s">
        <v>90</v>
      </c>
      <c r="AM20" s="114" t="s">
        <v>91</v>
      </c>
      <c r="AN20" s="114" t="s">
        <v>93</v>
      </c>
      <c r="AO20" s="114" t="s">
        <v>93</v>
      </c>
      <c r="AP20" s="114" t="s">
        <v>94</v>
      </c>
    </row>
    <row r="21" spans="1:42" ht="15" hidden="1" thickBot="1" x14ac:dyDescent="0.35">
      <c r="B21" s="102"/>
      <c r="C21" s="102"/>
      <c r="D21" s="115"/>
      <c r="E21" s="102"/>
      <c r="G21" s="116" t="s">
        <v>113</v>
      </c>
      <c r="H21" s="151">
        <f>((H11*I11)+(H12*I12)+(H13*I13)+(H14*I14)+(H15*I15)+(H16*I16)+(H17*I17)+(H18*I18)+(H19*I19)+(H20*I20))*D11</f>
        <v>0</v>
      </c>
      <c r="I21" s="152"/>
      <c r="J21" s="117">
        <f>SUMIF(G11:G20,"Si",J11:J20)*D11</f>
        <v>0</v>
      </c>
      <c r="K21" s="104"/>
      <c r="L21" s="102"/>
      <c r="M21" s="102"/>
      <c r="N21" s="102"/>
      <c r="X21" s="106" t="s">
        <v>117</v>
      </c>
      <c r="AE21" s="110"/>
      <c r="AF21" s="113"/>
      <c r="AG21" s="114"/>
      <c r="AH21" s="114"/>
      <c r="AI21" s="114"/>
      <c r="AJ21" s="114"/>
      <c r="AK21" s="114"/>
      <c r="AL21" s="114"/>
      <c r="AM21" s="114"/>
      <c r="AN21" s="114"/>
      <c r="AO21" s="114"/>
      <c r="AP21" s="114"/>
    </row>
    <row r="22" spans="1:42" s="100" customFormat="1" ht="24.6" thickBot="1" x14ac:dyDescent="0.35">
      <c r="A22" s="97"/>
      <c r="B22" s="162" t="s">
        <v>5</v>
      </c>
      <c r="C22" s="53" t="s">
        <v>6</v>
      </c>
      <c r="D22" s="53" t="s">
        <v>15</v>
      </c>
      <c r="E22" s="53" t="s">
        <v>16</v>
      </c>
      <c r="F22" s="53" t="s">
        <v>43</v>
      </c>
      <c r="G22" s="53" t="s">
        <v>116</v>
      </c>
      <c r="H22" s="98" t="s">
        <v>8</v>
      </c>
      <c r="I22" s="98" t="s">
        <v>74</v>
      </c>
      <c r="J22" s="99" t="s">
        <v>118</v>
      </c>
      <c r="K22" s="53" t="s">
        <v>75</v>
      </c>
      <c r="L22" s="53" t="s">
        <v>98</v>
      </c>
      <c r="M22" s="53" t="s">
        <v>100</v>
      </c>
      <c r="N22" s="53" t="s">
        <v>99</v>
      </c>
      <c r="O22" s="97"/>
      <c r="P22" s="97"/>
      <c r="Y22" s="101"/>
      <c r="AE22" s="118">
        <v>11</v>
      </c>
      <c r="AF22" s="119" t="s">
        <v>81</v>
      </c>
      <c r="AG22" s="120" t="s">
        <v>81</v>
      </c>
      <c r="AH22" s="120" t="s">
        <v>91</v>
      </c>
      <c r="AI22" s="120" t="s">
        <v>91</v>
      </c>
      <c r="AJ22" s="120" t="s">
        <v>91</v>
      </c>
      <c r="AK22" s="120" t="s">
        <v>91</v>
      </c>
      <c r="AL22" s="120" t="s">
        <v>91</v>
      </c>
      <c r="AM22" s="120" t="s">
        <v>91</v>
      </c>
      <c r="AN22" s="120" t="s">
        <v>94</v>
      </c>
      <c r="AO22" s="120" t="s">
        <v>94</v>
      </c>
      <c r="AP22" s="120" t="s">
        <v>94</v>
      </c>
    </row>
    <row r="23" spans="1:42" ht="15" thickBot="1" x14ac:dyDescent="0.35">
      <c r="B23" s="162"/>
      <c r="C23" s="145"/>
      <c r="D23" s="145"/>
      <c r="E23" s="80" t="s">
        <v>13</v>
      </c>
      <c r="F23" s="80"/>
      <c r="G23" s="80" t="s">
        <v>117</v>
      </c>
      <c r="H23" s="128"/>
      <c r="I23" s="129"/>
      <c r="J23" s="103">
        <f>H23*I23</f>
        <v>0</v>
      </c>
      <c r="K23" s="104" t="e">
        <f>VLOOKUP(I23,$AE$13:$AP$25,MATCH(H23,$AE$12:$AP$12,1),TRUE)</f>
        <v>#N/A</v>
      </c>
      <c r="L23" s="130"/>
      <c r="M23" s="130"/>
      <c r="N23" s="130"/>
      <c r="AE23" s="110">
        <v>12</v>
      </c>
      <c r="AF23" s="113" t="s">
        <v>84</v>
      </c>
      <c r="AG23" s="114" t="s">
        <v>85</v>
      </c>
      <c r="AH23" s="114" t="s">
        <v>92</v>
      </c>
      <c r="AI23" s="114" t="s">
        <v>92</v>
      </c>
      <c r="AJ23" s="114" t="s">
        <v>92</v>
      </c>
      <c r="AK23" s="114" t="s">
        <v>93</v>
      </c>
      <c r="AL23" s="114" t="s">
        <v>93</v>
      </c>
      <c r="AM23" s="114" t="s">
        <v>94</v>
      </c>
      <c r="AN23" s="114" t="s">
        <v>95</v>
      </c>
      <c r="AO23" s="114" t="s">
        <v>96</v>
      </c>
      <c r="AP23" s="114" t="s">
        <v>96</v>
      </c>
    </row>
    <row r="24" spans="1:42" ht="15" thickBot="1" x14ac:dyDescent="0.35">
      <c r="B24" s="162"/>
      <c r="C24" s="145"/>
      <c r="D24" s="145"/>
      <c r="E24" s="80" t="s">
        <v>13</v>
      </c>
      <c r="F24" s="80"/>
      <c r="G24" s="80" t="s">
        <v>117</v>
      </c>
      <c r="H24" s="128"/>
      <c r="I24" s="129"/>
      <c r="J24" s="103">
        <f t="shared" ref="J24:J32" si="2">H24*I24</f>
        <v>0</v>
      </c>
      <c r="K24" s="104" t="e">
        <f t="shared" ref="K24:K32" si="3">VLOOKUP(I24,$AE$13:$AP$25,MATCH(H24,$AE$12:$AP$12,1),TRUE)</f>
        <v>#N/A</v>
      </c>
      <c r="L24" s="130"/>
      <c r="M24" s="130"/>
      <c r="N24" s="130"/>
      <c r="AE24" s="110">
        <v>13</v>
      </c>
      <c r="AF24" s="113" t="s">
        <v>85</v>
      </c>
      <c r="AG24" s="114" t="s">
        <v>85</v>
      </c>
      <c r="AH24" s="114" t="s">
        <v>92</v>
      </c>
      <c r="AI24" s="114" t="s">
        <v>92</v>
      </c>
      <c r="AJ24" s="114" t="s">
        <v>92</v>
      </c>
      <c r="AK24" s="114" t="s">
        <v>93</v>
      </c>
      <c r="AL24" s="114" t="s">
        <v>93</v>
      </c>
      <c r="AM24" s="114" t="s">
        <v>94</v>
      </c>
      <c r="AN24" s="114" t="s">
        <v>96</v>
      </c>
      <c r="AO24" s="114" t="s">
        <v>96</v>
      </c>
      <c r="AP24" s="114" t="s">
        <v>97</v>
      </c>
    </row>
    <row r="25" spans="1:42" ht="15" thickBot="1" x14ac:dyDescent="0.35">
      <c r="B25" s="162"/>
      <c r="C25" s="145"/>
      <c r="D25" s="145"/>
      <c r="E25" s="80" t="s">
        <v>13</v>
      </c>
      <c r="F25" s="80"/>
      <c r="G25" s="80" t="s">
        <v>117</v>
      </c>
      <c r="H25" s="128"/>
      <c r="I25" s="129"/>
      <c r="J25" s="103">
        <f t="shared" si="2"/>
        <v>0</v>
      </c>
      <c r="K25" s="104" t="e">
        <f t="shared" si="3"/>
        <v>#N/A</v>
      </c>
      <c r="L25" s="130"/>
      <c r="M25" s="130"/>
      <c r="N25" s="130"/>
      <c r="AE25" s="110">
        <v>14</v>
      </c>
      <c r="AF25" s="113" t="s">
        <v>85</v>
      </c>
      <c r="AG25" s="114" t="s">
        <v>85</v>
      </c>
      <c r="AH25" s="114" t="s">
        <v>93</v>
      </c>
      <c r="AI25" s="114" t="s">
        <v>93</v>
      </c>
      <c r="AJ25" s="114" t="s">
        <v>93</v>
      </c>
      <c r="AK25" s="114" t="s">
        <v>93</v>
      </c>
      <c r="AL25" s="114" t="s">
        <v>93</v>
      </c>
      <c r="AM25" s="114" t="s">
        <v>94</v>
      </c>
      <c r="AN25" s="114" t="s">
        <v>96</v>
      </c>
      <c r="AO25" s="114" t="s">
        <v>96</v>
      </c>
      <c r="AP25" s="114" t="s">
        <v>97</v>
      </c>
    </row>
    <row r="26" spans="1:42" x14ac:dyDescent="0.3">
      <c r="B26" s="162"/>
      <c r="C26" s="145"/>
      <c r="D26" s="145"/>
      <c r="E26" s="80" t="s">
        <v>13</v>
      </c>
      <c r="F26" s="80"/>
      <c r="G26" s="80" t="s">
        <v>117</v>
      </c>
      <c r="H26" s="128"/>
      <c r="I26" s="129"/>
      <c r="J26" s="103">
        <f t="shared" si="2"/>
        <v>0</v>
      </c>
      <c r="K26" s="104" t="e">
        <f t="shared" si="3"/>
        <v>#N/A</v>
      </c>
      <c r="L26" s="130"/>
      <c r="M26" s="130"/>
      <c r="N26" s="130"/>
    </row>
    <row r="27" spans="1:42" x14ac:dyDescent="0.3">
      <c r="B27" s="162"/>
      <c r="C27" s="145"/>
      <c r="D27" s="145"/>
      <c r="E27" s="80" t="s">
        <v>13</v>
      </c>
      <c r="F27" s="80"/>
      <c r="G27" s="80" t="s">
        <v>117</v>
      </c>
      <c r="H27" s="128"/>
      <c r="I27" s="129"/>
      <c r="J27" s="103">
        <f t="shared" si="2"/>
        <v>0</v>
      </c>
      <c r="K27" s="104" t="e">
        <f t="shared" si="3"/>
        <v>#N/A</v>
      </c>
      <c r="L27" s="130"/>
      <c r="M27" s="130"/>
      <c r="N27" s="130"/>
    </row>
    <row r="28" spans="1:42" x14ac:dyDescent="0.3">
      <c r="B28" s="162"/>
      <c r="C28" s="145"/>
      <c r="D28" s="145"/>
      <c r="E28" s="80" t="s">
        <v>13</v>
      </c>
      <c r="F28" s="80"/>
      <c r="G28" s="80" t="s">
        <v>117</v>
      </c>
      <c r="H28" s="128"/>
      <c r="I28" s="129"/>
      <c r="J28" s="103">
        <f t="shared" si="2"/>
        <v>0</v>
      </c>
      <c r="K28" s="104" t="e">
        <f t="shared" si="3"/>
        <v>#N/A</v>
      </c>
      <c r="L28" s="130"/>
      <c r="M28" s="130"/>
      <c r="N28" s="130"/>
    </row>
    <row r="29" spans="1:42" x14ac:dyDescent="0.3">
      <c r="B29" s="162"/>
      <c r="C29" s="145"/>
      <c r="D29" s="145"/>
      <c r="E29" s="80" t="s">
        <v>13</v>
      </c>
      <c r="F29" s="80"/>
      <c r="G29" s="80" t="s">
        <v>117</v>
      </c>
      <c r="H29" s="128"/>
      <c r="I29" s="129"/>
      <c r="J29" s="103">
        <f t="shared" si="2"/>
        <v>0</v>
      </c>
      <c r="K29" s="104" t="e">
        <f t="shared" si="3"/>
        <v>#N/A</v>
      </c>
      <c r="L29" s="130"/>
      <c r="M29" s="130"/>
      <c r="N29" s="130"/>
    </row>
    <row r="30" spans="1:42" x14ac:dyDescent="0.3">
      <c r="B30" s="162"/>
      <c r="C30" s="145"/>
      <c r="D30" s="145"/>
      <c r="E30" s="80" t="s">
        <v>13</v>
      </c>
      <c r="F30" s="80"/>
      <c r="G30" s="80" t="s">
        <v>117</v>
      </c>
      <c r="H30" s="128"/>
      <c r="I30" s="129"/>
      <c r="J30" s="103">
        <f t="shared" si="2"/>
        <v>0</v>
      </c>
      <c r="K30" s="104" t="e">
        <f t="shared" si="3"/>
        <v>#N/A</v>
      </c>
      <c r="L30" s="130"/>
      <c r="M30" s="130"/>
      <c r="N30" s="130"/>
    </row>
    <row r="31" spans="1:42" x14ac:dyDescent="0.3">
      <c r="B31" s="162"/>
      <c r="C31" s="145"/>
      <c r="D31" s="145"/>
      <c r="E31" s="80" t="s">
        <v>13</v>
      </c>
      <c r="F31" s="80"/>
      <c r="G31" s="80" t="s">
        <v>117</v>
      </c>
      <c r="H31" s="128"/>
      <c r="I31" s="129"/>
      <c r="J31" s="103">
        <f t="shared" si="2"/>
        <v>0</v>
      </c>
      <c r="K31" s="104" t="e">
        <f t="shared" si="3"/>
        <v>#N/A</v>
      </c>
      <c r="L31" s="130"/>
      <c r="M31" s="130"/>
      <c r="N31" s="130"/>
    </row>
    <row r="32" spans="1:42" x14ac:dyDescent="0.3">
      <c r="B32" s="162"/>
      <c r="C32" s="145"/>
      <c r="D32" s="145"/>
      <c r="E32" s="80" t="s">
        <v>13</v>
      </c>
      <c r="F32" s="80"/>
      <c r="G32" s="80" t="s">
        <v>117</v>
      </c>
      <c r="H32" s="128"/>
      <c r="I32" s="129"/>
      <c r="J32" s="103">
        <f t="shared" si="2"/>
        <v>0</v>
      </c>
      <c r="K32" s="104" t="e">
        <f t="shared" si="3"/>
        <v>#N/A</v>
      </c>
      <c r="L32" s="130"/>
      <c r="M32" s="130"/>
      <c r="N32" s="130"/>
    </row>
    <row r="33" spans="1:25" hidden="1" x14ac:dyDescent="0.3">
      <c r="B33" s="104"/>
      <c r="C33" s="102"/>
      <c r="D33" s="102"/>
      <c r="E33" s="102"/>
      <c r="F33" s="121"/>
      <c r="G33" s="116" t="s">
        <v>113</v>
      </c>
      <c r="H33" s="151">
        <f>((H23*I23)+(H24*I24)+(H25*I25)+(H26*I26)+(H27*I27)+(H28*I28)+(H29*I29)+(H30*I30)+(H31*I31)+(H32*I32))*D23</f>
        <v>0</v>
      </c>
      <c r="I33" s="152"/>
      <c r="J33" s="117">
        <f>SUMIF(G23:G32,"Si",J23:J32)*D23</f>
        <v>0</v>
      </c>
      <c r="K33" s="104"/>
      <c r="L33" s="105"/>
      <c r="M33" s="105"/>
      <c r="N33" s="105"/>
    </row>
    <row r="34" spans="1:25" s="100" customFormat="1" ht="24" x14ac:dyDescent="0.3">
      <c r="A34" s="97"/>
      <c r="B34" s="162" t="s">
        <v>5</v>
      </c>
      <c r="C34" s="53" t="s">
        <v>6</v>
      </c>
      <c r="D34" s="53" t="s">
        <v>15</v>
      </c>
      <c r="E34" s="53" t="s">
        <v>16</v>
      </c>
      <c r="F34" s="53" t="s">
        <v>43</v>
      </c>
      <c r="G34" s="53" t="s">
        <v>116</v>
      </c>
      <c r="H34" s="98" t="s">
        <v>8</v>
      </c>
      <c r="I34" s="98" t="s">
        <v>74</v>
      </c>
      <c r="J34" s="99" t="s">
        <v>118</v>
      </c>
      <c r="K34" s="53" t="s">
        <v>75</v>
      </c>
      <c r="L34" s="53" t="s">
        <v>98</v>
      </c>
      <c r="M34" s="53" t="s">
        <v>100</v>
      </c>
      <c r="N34" s="53" t="s">
        <v>99</v>
      </c>
      <c r="O34" s="97"/>
      <c r="P34" s="97"/>
      <c r="Y34" s="101"/>
    </row>
    <row r="35" spans="1:25" x14ac:dyDescent="0.3">
      <c r="B35" s="162"/>
      <c r="C35" s="145"/>
      <c r="D35" s="145"/>
      <c r="E35" s="80" t="s">
        <v>13</v>
      </c>
      <c r="F35" s="80"/>
      <c r="G35" s="80" t="s">
        <v>117</v>
      </c>
      <c r="H35" s="128"/>
      <c r="I35" s="129"/>
      <c r="J35" s="103">
        <f>H35*I35</f>
        <v>0</v>
      </c>
      <c r="K35" s="104" t="e">
        <f>VLOOKUP(I35,$AE$13:$AP$25,MATCH(H35,$AE$12:$AP$12,1),TRUE)</f>
        <v>#N/A</v>
      </c>
      <c r="L35" s="130"/>
      <c r="M35" s="130"/>
      <c r="N35" s="130"/>
    </row>
    <row r="36" spans="1:25" x14ac:dyDescent="0.3">
      <c r="B36" s="162"/>
      <c r="C36" s="145"/>
      <c r="D36" s="145"/>
      <c r="E36" s="80" t="s">
        <v>13</v>
      </c>
      <c r="F36" s="80"/>
      <c r="G36" s="80" t="s">
        <v>117</v>
      </c>
      <c r="H36" s="128"/>
      <c r="I36" s="129"/>
      <c r="J36" s="103">
        <f t="shared" ref="J36:J44" si="4">H36*I36</f>
        <v>0</v>
      </c>
      <c r="K36" s="104" t="e">
        <f t="shared" ref="K36:K44" si="5">VLOOKUP(I36,$AE$13:$AP$25,MATCH(H36,$AE$12:$AP$12,1),TRUE)</f>
        <v>#N/A</v>
      </c>
      <c r="L36" s="130"/>
      <c r="M36" s="130"/>
      <c r="N36" s="130"/>
    </row>
    <row r="37" spans="1:25" x14ac:dyDescent="0.3">
      <c r="B37" s="162"/>
      <c r="C37" s="145"/>
      <c r="D37" s="145"/>
      <c r="E37" s="80" t="s">
        <v>13</v>
      </c>
      <c r="F37" s="80"/>
      <c r="G37" s="80" t="s">
        <v>117</v>
      </c>
      <c r="H37" s="128"/>
      <c r="I37" s="129"/>
      <c r="J37" s="103">
        <f t="shared" si="4"/>
        <v>0</v>
      </c>
      <c r="K37" s="104" t="e">
        <f t="shared" si="5"/>
        <v>#N/A</v>
      </c>
      <c r="L37" s="130"/>
      <c r="M37" s="130"/>
      <c r="N37" s="130"/>
    </row>
    <row r="38" spans="1:25" x14ac:dyDescent="0.3">
      <c r="B38" s="162"/>
      <c r="C38" s="145"/>
      <c r="D38" s="145"/>
      <c r="E38" s="80" t="s">
        <v>13</v>
      </c>
      <c r="F38" s="80"/>
      <c r="G38" s="80" t="s">
        <v>117</v>
      </c>
      <c r="H38" s="128"/>
      <c r="I38" s="129"/>
      <c r="J38" s="103">
        <f t="shared" si="4"/>
        <v>0</v>
      </c>
      <c r="K38" s="104" t="e">
        <f t="shared" si="5"/>
        <v>#N/A</v>
      </c>
      <c r="L38" s="130"/>
      <c r="M38" s="130"/>
      <c r="N38" s="130"/>
    </row>
    <row r="39" spans="1:25" x14ac:dyDescent="0.3">
      <c r="B39" s="162"/>
      <c r="C39" s="145"/>
      <c r="D39" s="145"/>
      <c r="E39" s="80" t="s">
        <v>13</v>
      </c>
      <c r="F39" s="80"/>
      <c r="G39" s="80" t="s">
        <v>117</v>
      </c>
      <c r="H39" s="128"/>
      <c r="I39" s="129"/>
      <c r="J39" s="103">
        <f t="shared" si="4"/>
        <v>0</v>
      </c>
      <c r="K39" s="104" t="e">
        <f t="shared" si="5"/>
        <v>#N/A</v>
      </c>
      <c r="L39" s="130"/>
      <c r="M39" s="130"/>
      <c r="N39" s="130"/>
    </row>
    <row r="40" spans="1:25" x14ac:dyDescent="0.3">
      <c r="B40" s="162"/>
      <c r="C40" s="145"/>
      <c r="D40" s="145"/>
      <c r="E40" s="80" t="s">
        <v>13</v>
      </c>
      <c r="F40" s="80"/>
      <c r="G40" s="80" t="s">
        <v>117</v>
      </c>
      <c r="H40" s="128"/>
      <c r="I40" s="129"/>
      <c r="J40" s="103">
        <f t="shared" si="4"/>
        <v>0</v>
      </c>
      <c r="K40" s="104" t="e">
        <f t="shared" si="5"/>
        <v>#N/A</v>
      </c>
      <c r="L40" s="130"/>
      <c r="M40" s="130"/>
      <c r="N40" s="130"/>
    </row>
    <row r="41" spans="1:25" x14ac:dyDescent="0.3">
      <c r="B41" s="162"/>
      <c r="C41" s="145"/>
      <c r="D41" s="145"/>
      <c r="E41" s="80" t="s">
        <v>13</v>
      </c>
      <c r="F41" s="80"/>
      <c r="G41" s="80" t="s">
        <v>117</v>
      </c>
      <c r="H41" s="128"/>
      <c r="I41" s="129"/>
      <c r="J41" s="103">
        <f t="shared" si="4"/>
        <v>0</v>
      </c>
      <c r="K41" s="104" t="e">
        <f t="shared" si="5"/>
        <v>#N/A</v>
      </c>
      <c r="L41" s="130"/>
      <c r="M41" s="130"/>
      <c r="N41" s="130"/>
    </row>
    <row r="42" spans="1:25" x14ac:dyDescent="0.3">
      <c r="B42" s="162"/>
      <c r="C42" s="145"/>
      <c r="D42" s="145"/>
      <c r="E42" s="80" t="s">
        <v>13</v>
      </c>
      <c r="F42" s="80"/>
      <c r="G42" s="80" t="s">
        <v>117</v>
      </c>
      <c r="H42" s="128"/>
      <c r="I42" s="129"/>
      <c r="J42" s="103">
        <f t="shared" si="4"/>
        <v>0</v>
      </c>
      <c r="K42" s="104" t="e">
        <f t="shared" si="5"/>
        <v>#N/A</v>
      </c>
      <c r="L42" s="130"/>
      <c r="M42" s="130"/>
      <c r="N42" s="130"/>
    </row>
    <row r="43" spans="1:25" x14ac:dyDescent="0.3">
      <c r="B43" s="162"/>
      <c r="C43" s="145"/>
      <c r="D43" s="145"/>
      <c r="E43" s="80" t="s">
        <v>13</v>
      </c>
      <c r="F43" s="80"/>
      <c r="G43" s="80" t="s">
        <v>117</v>
      </c>
      <c r="H43" s="128"/>
      <c r="I43" s="129"/>
      <c r="J43" s="103">
        <f t="shared" si="4"/>
        <v>0</v>
      </c>
      <c r="K43" s="104" t="e">
        <f t="shared" si="5"/>
        <v>#N/A</v>
      </c>
      <c r="L43" s="130"/>
      <c r="M43" s="130"/>
      <c r="N43" s="130"/>
    </row>
    <row r="44" spans="1:25" x14ac:dyDescent="0.3">
      <c r="B44" s="162"/>
      <c r="C44" s="145"/>
      <c r="D44" s="145"/>
      <c r="E44" s="80" t="s">
        <v>13</v>
      </c>
      <c r="F44" s="80"/>
      <c r="G44" s="80" t="s">
        <v>117</v>
      </c>
      <c r="H44" s="128"/>
      <c r="I44" s="129"/>
      <c r="J44" s="103">
        <f t="shared" si="4"/>
        <v>0</v>
      </c>
      <c r="K44" s="104" t="e">
        <f t="shared" si="5"/>
        <v>#N/A</v>
      </c>
      <c r="L44" s="130"/>
      <c r="M44" s="130"/>
      <c r="N44" s="130"/>
    </row>
    <row r="45" spans="1:25" hidden="1" x14ac:dyDescent="0.3">
      <c r="B45" s="104"/>
      <c r="C45" s="102"/>
      <c r="D45" s="102"/>
      <c r="E45" s="102"/>
      <c r="F45" s="121"/>
      <c r="G45" s="116" t="s">
        <v>113</v>
      </c>
      <c r="H45" s="151">
        <f>((H35*I35)+(H36*I36)+(H37*I37)+(H38*I38)+(H39*I39)+(H40*I40)+(H41*I41)+(H42*I42)+(H43*I43)+(H44*I44))*D35</f>
        <v>0</v>
      </c>
      <c r="I45" s="152"/>
      <c r="J45" s="117">
        <f>SUMIF(G35:G44,"Si",J35:J44)*D35</f>
        <v>0</v>
      </c>
      <c r="K45" s="104"/>
      <c r="L45" s="105"/>
      <c r="M45" s="105"/>
      <c r="N45" s="105"/>
    </row>
    <row r="46" spans="1:25" s="100" customFormat="1" ht="24" x14ac:dyDescent="0.3">
      <c r="A46" s="97"/>
      <c r="B46" s="162" t="s">
        <v>5</v>
      </c>
      <c r="C46" s="53" t="s">
        <v>6</v>
      </c>
      <c r="D46" s="53" t="s">
        <v>15</v>
      </c>
      <c r="E46" s="53" t="s">
        <v>16</v>
      </c>
      <c r="F46" s="53" t="s">
        <v>43</v>
      </c>
      <c r="G46" s="53" t="s">
        <v>116</v>
      </c>
      <c r="H46" s="98" t="s">
        <v>8</v>
      </c>
      <c r="I46" s="98" t="s">
        <v>74</v>
      </c>
      <c r="J46" s="99" t="s">
        <v>118</v>
      </c>
      <c r="K46" s="53" t="s">
        <v>75</v>
      </c>
      <c r="L46" s="53" t="s">
        <v>98</v>
      </c>
      <c r="M46" s="53" t="s">
        <v>100</v>
      </c>
      <c r="N46" s="53" t="s">
        <v>99</v>
      </c>
      <c r="O46" s="97"/>
      <c r="P46" s="97"/>
      <c r="Y46" s="101"/>
    </row>
    <row r="47" spans="1:25" x14ac:dyDescent="0.3">
      <c r="B47" s="162"/>
      <c r="C47" s="145"/>
      <c r="D47" s="145"/>
      <c r="E47" s="80" t="s">
        <v>13</v>
      </c>
      <c r="F47" s="80"/>
      <c r="G47" s="80" t="s">
        <v>117</v>
      </c>
      <c r="H47" s="128"/>
      <c r="I47" s="129"/>
      <c r="J47" s="103">
        <f>H47*I47</f>
        <v>0</v>
      </c>
      <c r="K47" s="104" t="e">
        <f>VLOOKUP(I47,$AE$13:$AP$25,MATCH(H47,$AE$12:$AP$12,1),TRUE)</f>
        <v>#N/A</v>
      </c>
      <c r="L47" s="130"/>
      <c r="M47" s="130"/>
      <c r="N47" s="130"/>
    </row>
    <row r="48" spans="1:25" x14ac:dyDescent="0.3">
      <c r="B48" s="162"/>
      <c r="C48" s="145"/>
      <c r="D48" s="145"/>
      <c r="E48" s="80" t="s">
        <v>13</v>
      </c>
      <c r="F48" s="80"/>
      <c r="G48" s="80" t="s">
        <v>117</v>
      </c>
      <c r="H48" s="128"/>
      <c r="I48" s="129"/>
      <c r="J48" s="103">
        <f t="shared" ref="J48:J56" si="6">H48*I48</f>
        <v>0</v>
      </c>
      <c r="K48" s="104" t="e">
        <f t="shared" ref="K48:K56" si="7">VLOOKUP(I48,$AE$13:$AP$25,MATCH(H48,$AE$12:$AP$12,1),TRUE)</f>
        <v>#N/A</v>
      </c>
      <c r="L48" s="130"/>
      <c r="M48" s="130"/>
      <c r="N48" s="130"/>
    </row>
    <row r="49" spans="1:25" x14ac:dyDescent="0.3">
      <c r="B49" s="162"/>
      <c r="C49" s="145"/>
      <c r="D49" s="145"/>
      <c r="E49" s="80" t="s">
        <v>13</v>
      </c>
      <c r="F49" s="80"/>
      <c r="G49" s="80" t="s">
        <v>117</v>
      </c>
      <c r="H49" s="128"/>
      <c r="I49" s="129"/>
      <c r="J49" s="103">
        <f t="shared" si="6"/>
        <v>0</v>
      </c>
      <c r="K49" s="104" t="e">
        <f t="shared" si="7"/>
        <v>#N/A</v>
      </c>
      <c r="L49" s="130"/>
      <c r="M49" s="130"/>
      <c r="N49" s="130"/>
    </row>
    <row r="50" spans="1:25" x14ac:dyDescent="0.3">
      <c r="B50" s="162"/>
      <c r="C50" s="145"/>
      <c r="D50" s="145"/>
      <c r="E50" s="80" t="s">
        <v>13</v>
      </c>
      <c r="F50" s="80"/>
      <c r="G50" s="80" t="s">
        <v>117</v>
      </c>
      <c r="H50" s="128"/>
      <c r="I50" s="129"/>
      <c r="J50" s="103">
        <f t="shared" si="6"/>
        <v>0</v>
      </c>
      <c r="K50" s="104" t="e">
        <f t="shared" si="7"/>
        <v>#N/A</v>
      </c>
      <c r="L50" s="130"/>
      <c r="M50" s="130"/>
      <c r="N50" s="130"/>
    </row>
    <row r="51" spans="1:25" x14ac:dyDescent="0.3">
      <c r="B51" s="162"/>
      <c r="C51" s="145"/>
      <c r="D51" s="145"/>
      <c r="E51" s="80" t="s">
        <v>13</v>
      </c>
      <c r="F51" s="80"/>
      <c r="G51" s="80" t="s">
        <v>117</v>
      </c>
      <c r="H51" s="128"/>
      <c r="I51" s="129"/>
      <c r="J51" s="103">
        <f t="shared" si="6"/>
        <v>0</v>
      </c>
      <c r="K51" s="104" t="e">
        <f t="shared" si="7"/>
        <v>#N/A</v>
      </c>
      <c r="L51" s="130"/>
      <c r="M51" s="130"/>
      <c r="N51" s="130"/>
    </row>
    <row r="52" spans="1:25" x14ac:dyDescent="0.3">
      <c r="B52" s="162"/>
      <c r="C52" s="145"/>
      <c r="D52" s="145"/>
      <c r="E52" s="80" t="s">
        <v>13</v>
      </c>
      <c r="F52" s="80"/>
      <c r="G52" s="80" t="s">
        <v>117</v>
      </c>
      <c r="H52" s="128"/>
      <c r="I52" s="129"/>
      <c r="J52" s="103">
        <f t="shared" si="6"/>
        <v>0</v>
      </c>
      <c r="K52" s="104" t="e">
        <f t="shared" si="7"/>
        <v>#N/A</v>
      </c>
      <c r="L52" s="130"/>
      <c r="M52" s="130"/>
      <c r="N52" s="130"/>
    </row>
    <row r="53" spans="1:25" x14ac:dyDescent="0.3">
      <c r="B53" s="162"/>
      <c r="C53" s="145"/>
      <c r="D53" s="145"/>
      <c r="E53" s="80" t="s">
        <v>13</v>
      </c>
      <c r="F53" s="80"/>
      <c r="G53" s="80" t="s">
        <v>117</v>
      </c>
      <c r="H53" s="128"/>
      <c r="I53" s="129"/>
      <c r="J53" s="103">
        <f t="shared" si="6"/>
        <v>0</v>
      </c>
      <c r="K53" s="104" t="e">
        <f t="shared" si="7"/>
        <v>#N/A</v>
      </c>
      <c r="L53" s="130"/>
      <c r="M53" s="130"/>
      <c r="N53" s="130"/>
    </row>
    <row r="54" spans="1:25" x14ac:dyDescent="0.3">
      <c r="B54" s="162"/>
      <c r="C54" s="145"/>
      <c r="D54" s="145"/>
      <c r="E54" s="80" t="s">
        <v>13</v>
      </c>
      <c r="F54" s="80"/>
      <c r="G54" s="80" t="s">
        <v>117</v>
      </c>
      <c r="H54" s="128"/>
      <c r="I54" s="129"/>
      <c r="J54" s="103">
        <f t="shared" si="6"/>
        <v>0</v>
      </c>
      <c r="K54" s="104" t="e">
        <f t="shared" si="7"/>
        <v>#N/A</v>
      </c>
      <c r="L54" s="130"/>
      <c r="M54" s="130"/>
      <c r="N54" s="130"/>
    </row>
    <row r="55" spans="1:25" x14ac:dyDescent="0.3">
      <c r="B55" s="162"/>
      <c r="C55" s="145"/>
      <c r="D55" s="145"/>
      <c r="E55" s="80" t="s">
        <v>13</v>
      </c>
      <c r="F55" s="80"/>
      <c r="G55" s="80" t="s">
        <v>117</v>
      </c>
      <c r="H55" s="128"/>
      <c r="I55" s="129"/>
      <c r="J55" s="103">
        <f t="shared" si="6"/>
        <v>0</v>
      </c>
      <c r="K55" s="104" t="e">
        <f t="shared" si="7"/>
        <v>#N/A</v>
      </c>
      <c r="L55" s="130"/>
      <c r="M55" s="130"/>
      <c r="N55" s="130"/>
    </row>
    <row r="56" spans="1:25" x14ac:dyDescent="0.3">
      <c r="B56" s="162"/>
      <c r="C56" s="145"/>
      <c r="D56" s="145"/>
      <c r="E56" s="80" t="s">
        <v>13</v>
      </c>
      <c r="F56" s="80"/>
      <c r="G56" s="80" t="s">
        <v>117</v>
      </c>
      <c r="H56" s="128"/>
      <c r="I56" s="129"/>
      <c r="J56" s="103">
        <f t="shared" si="6"/>
        <v>0</v>
      </c>
      <c r="K56" s="104" t="e">
        <f t="shared" si="7"/>
        <v>#N/A</v>
      </c>
      <c r="L56" s="130"/>
      <c r="M56" s="130"/>
      <c r="N56" s="130"/>
    </row>
    <row r="57" spans="1:25" hidden="1" x14ac:dyDescent="0.3">
      <c r="B57" s="104"/>
      <c r="C57" s="102"/>
      <c r="D57" s="102"/>
      <c r="E57" s="102"/>
      <c r="F57" s="121"/>
      <c r="G57" s="116" t="s">
        <v>113</v>
      </c>
      <c r="H57" s="151">
        <f>((H47*I47)+(H48*I48)+(H49*I49)+(H50*I50)+(H51*I51)+(H52*I52)+(H53*I53)+(H54*I54)+(H55*I55)+(H56*I56))*D47</f>
        <v>0</v>
      </c>
      <c r="I57" s="152"/>
      <c r="J57" s="117">
        <f>SUMIF(G47:G56,"Si",J47:J56)*D47</f>
        <v>0</v>
      </c>
      <c r="K57" s="104"/>
      <c r="L57" s="105"/>
      <c r="M57" s="105"/>
      <c r="N57" s="105"/>
    </row>
    <row r="58" spans="1:25" s="100" customFormat="1" ht="24" x14ac:dyDescent="0.3">
      <c r="A58" s="97"/>
      <c r="B58" s="162" t="s">
        <v>5</v>
      </c>
      <c r="C58" s="53" t="s">
        <v>6</v>
      </c>
      <c r="D58" s="53" t="s">
        <v>15</v>
      </c>
      <c r="E58" s="53" t="s">
        <v>16</v>
      </c>
      <c r="F58" s="53" t="s">
        <v>43</v>
      </c>
      <c r="G58" s="53" t="s">
        <v>116</v>
      </c>
      <c r="H58" s="98" t="s">
        <v>8</v>
      </c>
      <c r="I58" s="98" t="s">
        <v>74</v>
      </c>
      <c r="J58" s="99" t="s">
        <v>118</v>
      </c>
      <c r="K58" s="53" t="s">
        <v>75</v>
      </c>
      <c r="L58" s="53" t="s">
        <v>98</v>
      </c>
      <c r="M58" s="53" t="s">
        <v>100</v>
      </c>
      <c r="N58" s="53" t="s">
        <v>99</v>
      </c>
      <c r="O58" s="97"/>
      <c r="P58" s="97"/>
      <c r="Y58" s="101"/>
    </row>
    <row r="59" spans="1:25" x14ac:dyDescent="0.3">
      <c r="B59" s="162"/>
      <c r="C59" s="145"/>
      <c r="D59" s="145"/>
      <c r="E59" s="80" t="s">
        <v>13</v>
      </c>
      <c r="F59" s="80"/>
      <c r="G59" s="80" t="s">
        <v>117</v>
      </c>
      <c r="H59" s="128"/>
      <c r="I59" s="129"/>
      <c r="J59" s="103">
        <f>H59*I59</f>
        <v>0</v>
      </c>
      <c r="K59" s="104" t="e">
        <f>VLOOKUP(I59,$AE$13:$AP$25,MATCH(H59,$AE$12:$AP$12,1),TRUE)</f>
        <v>#N/A</v>
      </c>
      <c r="L59" s="130"/>
      <c r="M59" s="130"/>
      <c r="N59" s="130"/>
    </row>
    <row r="60" spans="1:25" x14ac:dyDescent="0.3">
      <c r="B60" s="162"/>
      <c r="C60" s="145"/>
      <c r="D60" s="145"/>
      <c r="E60" s="80" t="s">
        <v>13</v>
      </c>
      <c r="F60" s="80"/>
      <c r="G60" s="80" t="s">
        <v>117</v>
      </c>
      <c r="H60" s="128"/>
      <c r="I60" s="129"/>
      <c r="J60" s="103">
        <f t="shared" ref="J60:J68" si="8">H60*I60</f>
        <v>0</v>
      </c>
      <c r="K60" s="104" t="e">
        <f t="shared" ref="K60:K68" si="9">VLOOKUP(I60,$AE$13:$AP$25,MATCH(H60,$AE$12:$AP$12,1),TRUE)</f>
        <v>#N/A</v>
      </c>
      <c r="L60" s="130"/>
      <c r="M60" s="130"/>
      <c r="N60" s="130"/>
    </row>
    <row r="61" spans="1:25" x14ac:dyDescent="0.3">
      <c r="B61" s="162"/>
      <c r="C61" s="145"/>
      <c r="D61" s="145"/>
      <c r="E61" s="80" t="s">
        <v>13</v>
      </c>
      <c r="F61" s="80"/>
      <c r="G61" s="80" t="s">
        <v>117</v>
      </c>
      <c r="H61" s="128"/>
      <c r="I61" s="129"/>
      <c r="J61" s="103">
        <f t="shared" si="8"/>
        <v>0</v>
      </c>
      <c r="K61" s="104" t="e">
        <f t="shared" si="9"/>
        <v>#N/A</v>
      </c>
      <c r="L61" s="130"/>
      <c r="M61" s="130"/>
      <c r="N61" s="130"/>
    </row>
    <row r="62" spans="1:25" x14ac:dyDescent="0.3">
      <c r="B62" s="162"/>
      <c r="C62" s="145"/>
      <c r="D62" s="145"/>
      <c r="E62" s="80" t="s">
        <v>13</v>
      </c>
      <c r="F62" s="80"/>
      <c r="G62" s="80" t="s">
        <v>117</v>
      </c>
      <c r="H62" s="128"/>
      <c r="I62" s="129"/>
      <c r="J62" s="103">
        <f t="shared" si="8"/>
        <v>0</v>
      </c>
      <c r="K62" s="104" t="e">
        <f t="shared" si="9"/>
        <v>#N/A</v>
      </c>
      <c r="L62" s="130"/>
      <c r="M62" s="130"/>
      <c r="N62" s="130"/>
    </row>
    <row r="63" spans="1:25" x14ac:dyDescent="0.3">
      <c r="B63" s="162"/>
      <c r="C63" s="145"/>
      <c r="D63" s="145"/>
      <c r="E63" s="80" t="s">
        <v>13</v>
      </c>
      <c r="F63" s="80"/>
      <c r="G63" s="80" t="s">
        <v>117</v>
      </c>
      <c r="H63" s="128"/>
      <c r="I63" s="129"/>
      <c r="J63" s="103">
        <f t="shared" si="8"/>
        <v>0</v>
      </c>
      <c r="K63" s="104" t="e">
        <f t="shared" si="9"/>
        <v>#N/A</v>
      </c>
      <c r="L63" s="130"/>
      <c r="M63" s="130"/>
      <c r="N63" s="130"/>
    </row>
    <row r="64" spans="1:25" x14ac:dyDescent="0.3">
      <c r="B64" s="162"/>
      <c r="C64" s="145"/>
      <c r="D64" s="145"/>
      <c r="E64" s="80" t="s">
        <v>13</v>
      </c>
      <c r="F64" s="80"/>
      <c r="G64" s="80" t="s">
        <v>117</v>
      </c>
      <c r="H64" s="128"/>
      <c r="I64" s="129"/>
      <c r="J64" s="103">
        <f t="shared" si="8"/>
        <v>0</v>
      </c>
      <c r="K64" s="104" t="e">
        <f t="shared" si="9"/>
        <v>#N/A</v>
      </c>
      <c r="L64" s="130"/>
      <c r="M64" s="130"/>
      <c r="N64" s="130"/>
    </row>
    <row r="65" spans="1:25" x14ac:dyDescent="0.3">
      <c r="B65" s="162"/>
      <c r="C65" s="145"/>
      <c r="D65" s="145"/>
      <c r="E65" s="80" t="s">
        <v>13</v>
      </c>
      <c r="F65" s="80"/>
      <c r="G65" s="80" t="s">
        <v>117</v>
      </c>
      <c r="H65" s="128"/>
      <c r="I65" s="129"/>
      <c r="J65" s="103">
        <f t="shared" si="8"/>
        <v>0</v>
      </c>
      <c r="K65" s="104" t="e">
        <f t="shared" si="9"/>
        <v>#N/A</v>
      </c>
      <c r="L65" s="130"/>
      <c r="M65" s="130"/>
      <c r="N65" s="130"/>
    </row>
    <row r="66" spans="1:25" x14ac:dyDescent="0.3">
      <c r="B66" s="162"/>
      <c r="C66" s="145"/>
      <c r="D66" s="145"/>
      <c r="E66" s="80" t="s">
        <v>13</v>
      </c>
      <c r="F66" s="80"/>
      <c r="G66" s="80" t="s">
        <v>117</v>
      </c>
      <c r="H66" s="128"/>
      <c r="I66" s="129"/>
      <c r="J66" s="103">
        <f t="shared" si="8"/>
        <v>0</v>
      </c>
      <c r="K66" s="104" t="e">
        <f t="shared" si="9"/>
        <v>#N/A</v>
      </c>
      <c r="L66" s="130"/>
      <c r="M66" s="130"/>
      <c r="N66" s="130"/>
    </row>
    <row r="67" spans="1:25" x14ac:dyDescent="0.3">
      <c r="B67" s="162"/>
      <c r="C67" s="145"/>
      <c r="D67" s="145"/>
      <c r="E67" s="80" t="s">
        <v>13</v>
      </c>
      <c r="F67" s="80"/>
      <c r="G67" s="80" t="s">
        <v>117</v>
      </c>
      <c r="H67" s="128"/>
      <c r="I67" s="129"/>
      <c r="J67" s="103">
        <f t="shared" si="8"/>
        <v>0</v>
      </c>
      <c r="K67" s="104" t="e">
        <f t="shared" si="9"/>
        <v>#N/A</v>
      </c>
      <c r="L67" s="130"/>
      <c r="M67" s="130"/>
      <c r="N67" s="130"/>
    </row>
    <row r="68" spans="1:25" x14ac:dyDescent="0.3">
      <c r="B68" s="162"/>
      <c r="C68" s="145"/>
      <c r="D68" s="145"/>
      <c r="E68" s="80" t="s">
        <v>13</v>
      </c>
      <c r="F68" s="80"/>
      <c r="G68" s="80" t="s">
        <v>117</v>
      </c>
      <c r="H68" s="128"/>
      <c r="I68" s="129"/>
      <c r="J68" s="103">
        <f t="shared" si="8"/>
        <v>0</v>
      </c>
      <c r="K68" s="104" t="e">
        <f t="shared" si="9"/>
        <v>#N/A</v>
      </c>
      <c r="L68" s="130"/>
      <c r="M68" s="130"/>
      <c r="N68" s="130"/>
    </row>
    <row r="69" spans="1:25" hidden="1" x14ac:dyDescent="0.3">
      <c r="B69" s="122"/>
      <c r="C69" s="6"/>
      <c r="D69" s="6"/>
      <c r="E69" s="6"/>
      <c r="F69" s="121"/>
      <c r="G69" s="116" t="s">
        <v>113</v>
      </c>
      <c r="H69" s="151">
        <f>((H59*I59)+(H60*I60)+(H61*I61)+(H62*I62)+(H63*I63)+(H64*I64)+(H65*I65)+(H66*I66)+(H67*I67)+(H68*I68))*D59</f>
        <v>0</v>
      </c>
      <c r="I69" s="152"/>
      <c r="J69" s="117">
        <f>SUMIF(G59:G68,"Si",J59:J68)*D59</f>
        <v>0</v>
      </c>
      <c r="K69" s="60"/>
      <c r="L69" s="60"/>
      <c r="M69" s="60"/>
      <c r="N69" s="60"/>
    </row>
    <row r="70" spans="1:25" s="92" customFormat="1" x14ac:dyDescent="0.3">
      <c r="B70" s="123" t="s">
        <v>109</v>
      </c>
      <c r="C70" s="6"/>
      <c r="D70" s="6"/>
      <c r="E70" s="6"/>
      <c r="F70" s="6"/>
      <c r="G70" s="6"/>
      <c r="H70" s="87"/>
      <c r="I70" s="87"/>
      <c r="J70" s="87"/>
      <c r="K70" s="6"/>
      <c r="L70" s="6"/>
      <c r="M70" s="6"/>
      <c r="N70" s="6"/>
      <c r="Y70" s="124"/>
    </row>
    <row r="71" spans="1:25" x14ac:dyDescent="0.3">
      <c r="B71" s="92"/>
      <c r="C71" s="92"/>
      <c r="D71" s="92"/>
      <c r="E71" s="92"/>
      <c r="F71" s="92"/>
      <c r="G71" s="92"/>
      <c r="H71" s="93"/>
      <c r="I71" s="94"/>
      <c r="J71" s="94"/>
      <c r="K71" s="95"/>
      <c r="L71" s="92"/>
      <c r="M71" s="92"/>
      <c r="N71" s="92"/>
    </row>
    <row r="72" spans="1:25" ht="15.6" x14ac:dyDescent="0.3">
      <c r="B72" s="96" t="s">
        <v>102</v>
      </c>
      <c r="C72" s="92"/>
      <c r="D72" s="92"/>
      <c r="E72" s="92"/>
      <c r="F72" s="92"/>
      <c r="G72" s="92"/>
      <c r="H72" s="93"/>
      <c r="I72" s="94"/>
      <c r="J72" s="94"/>
      <c r="K72" s="95"/>
      <c r="L72" s="92"/>
      <c r="M72" s="92"/>
      <c r="N72" s="92"/>
    </row>
    <row r="73" spans="1:25" s="100" customFormat="1" ht="24" customHeight="1" x14ac:dyDescent="0.3">
      <c r="A73" s="97"/>
      <c r="B73" s="153" t="s">
        <v>101</v>
      </c>
      <c r="C73" s="154"/>
      <c r="D73" s="155"/>
      <c r="E73" s="53" t="s">
        <v>16</v>
      </c>
      <c r="F73" s="53" t="s">
        <v>43</v>
      </c>
      <c r="G73" s="53" t="s">
        <v>116</v>
      </c>
      <c r="H73" s="98" t="s">
        <v>8</v>
      </c>
      <c r="I73" s="98" t="s">
        <v>74</v>
      </c>
      <c r="J73" s="99" t="s">
        <v>118</v>
      </c>
      <c r="K73" s="53" t="s">
        <v>75</v>
      </c>
      <c r="L73" s="53" t="s">
        <v>98</v>
      </c>
      <c r="M73" s="53" t="s">
        <v>100</v>
      </c>
      <c r="N73" s="53" t="s">
        <v>99</v>
      </c>
      <c r="O73" s="97"/>
      <c r="P73" s="97"/>
      <c r="Y73" s="101"/>
    </row>
    <row r="74" spans="1:25" x14ac:dyDescent="0.3">
      <c r="B74" s="156"/>
      <c r="C74" s="157"/>
      <c r="D74" s="158"/>
      <c r="E74" s="80" t="s">
        <v>13</v>
      </c>
      <c r="F74" s="80"/>
      <c r="G74" s="80" t="s">
        <v>117</v>
      </c>
      <c r="H74" s="128"/>
      <c r="I74" s="129"/>
      <c r="J74" s="103">
        <f>H74*I74</f>
        <v>0</v>
      </c>
      <c r="K74" s="104" t="e">
        <f>VLOOKUP(I74,$AE$13:$AP$25,MATCH(H74,$AE$12:$AP$12,1),TRUE)</f>
        <v>#N/A</v>
      </c>
      <c r="L74" s="130"/>
      <c r="M74" s="130"/>
      <c r="N74" s="130"/>
      <c r="X74" s="106" t="s">
        <v>103</v>
      </c>
    </row>
    <row r="75" spans="1:25" x14ac:dyDescent="0.3">
      <c r="B75" s="156"/>
      <c r="C75" s="157"/>
      <c r="D75" s="158"/>
      <c r="E75" s="80" t="s">
        <v>13</v>
      </c>
      <c r="F75" s="80"/>
      <c r="G75" s="80" t="s">
        <v>117</v>
      </c>
      <c r="H75" s="128"/>
      <c r="I75" s="129"/>
      <c r="J75" s="103">
        <f t="shared" ref="J75:J83" si="10">H75*I75</f>
        <v>0</v>
      </c>
      <c r="K75" s="104" t="e">
        <f t="shared" ref="K75:K83" si="11">VLOOKUP(I75,$AE$13:$AP$25,MATCH(H75,$AE$12:$AP$12,1),TRUE)</f>
        <v>#N/A</v>
      </c>
      <c r="L75" s="130"/>
      <c r="M75" s="130"/>
      <c r="N75" s="130"/>
      <c r="X75" s="106" t="s">
        <v>104</v>
      </c>
    </row>
    <row r="76" spans="1:25" x14ac:dyDescent="0.3">
      <c r="B76" s="156"/>
      <c r="C76" s="157"/>
      <c r="D76" s="158"/>
      <c r="E76" s="80" t="s">
        <v>13</v>
      </c>
      <c r="F76" s="80"/>
      <c r="G76" s="80" t="s">
        <v>117</v>
      </c>
      <c r="H76" s="128"/>
      <c r="I76" s="129"/>
      <c r="J76" s="103">
        <f t="shared" si="10"/>
        <v>0</v>
      </c>
      <c r="K76" s="104" t="e">
        <f t="shared" si="11"/>
        <v>#N/A</v>
      </c>
      <c r="L76" s="130"/>
      <c r="M76" s="130"/>
      <c r="N76" s="130"/>
      <c r="X76" s="106" t="s">
        <v>105</v>
      </c>
    </row>
    <row r="77" spans="1:25" x14ac:dyDescent="0.3">
      <c r="B77" s="156"/>
      <c r="C77" s="157"/>
      <c r="D77" s="158"/>
      <c r="E77" s="80" t="s">
        <v>13</v>
      </c>
      <c r="F77" s="80"/>
      <c r="G77" s="80" t="s">
        <v>117</v>
      </c>
      <c r="H77" s="128"/>
      <c r="I77" s="129"/>
      <c r="J77" s="103">
        <f t="shared" si="10"/>
        <v>0</v>
      </c>
      <c r="K77" s="104" t="e">
        <f t="shared" si="11"/>
        <v>#N/A</v>
      </c>
      <c r="L77" s="130"/>
      <c r="M77" s="130"/>
      <c r="N77" s="130"/>
      <c r="X77" s="106" t="s">
        <v>13</v>
      </c>
    </row>
    <row r="78" spans="1:25" x14ac:dyDescent="0.3">
      <c r="B78" s="156"/>
      <c r="C78" s="157"/>
      <c r="D78" s="158"/>
      <c r="E78" s="80" t="s">
        <v>13</v>
      </c>
      <c r="F78" s="80"/>
      <c r="G78" s="80" t="s">
        <v>117</v>
      </c>
      <c r="H78" s="128"/>
      <c r="I78" s="129"/>
      <c r="J78" s="103">
        <f t="shared" si="10"/>
        <v>0</v>
      </c>
      <c r="K78" s="104" t="e">
        <f t="shared" si="11"/>
        <v>#N/A</v>
      </c>
      <c r="L78" s="130"/>
      <c r="M78" s="130"/>
      <c r="N78" s="130"/>
    </row>
    <row r="79" spans="1:25" x14ac:dyDescent="0.3">
      <c r="B79" s="156"/>
      <c r="C79" s="157"/>
      <c r="D79" s="158"/>
      <c r="E79" s="80" t="s">
        <v>13</v>
      </c>
      <c r="F79" s="80"/>
      <c r="G79" s="80" t="s">
        <v>117</v>
      </c>
      <c r="H79" s="128"/>
      <c r="I79" s="129"/>
      <c r="J79" s="103">
        <f t="shared" si="10"/>
        <v>0</v>
      </c>
      <c r="K79" s="104" t="e">
        <f t="shared" si="11"/>
        <v>#N/A</v>
      </c>
      <c r="L79" s="130"/>
      <c r="M79" s="130"/>
      <c r="N79" s="130"/>
    </row>
    <row r="80" spans="1:25" x14ac:dyDescent="0.3">
      <c r="B80" s="156"/>
      <c r="C80" s="157"/>
      <c r="D80" s="158"/>
      <c r="E80" s="80" t="s">
        <v>13</v>
      </c>
      <c r="F80" s="80"/>
      <c r="G80" s="80" t="s">
        <v>117</v>
      </c>
      <c r="H80" s="128"/>
      <c r="I80" s="129"/>
      <c r="J80" s="103">
        <f t="shared" si="10"/>
        <v>0</v>
      </c>
      <c r="K80" s="104" t="e">
        <f t="shared" si="11"/>
        <v>#N/A</v>
      </c>
      <c r="L80" s="130"/>
      <c r="M80" s="130"/>
      <c r="N80" s="130"/>
    </row>
    <row r="81" spans="2:25" x14ac:dyDescent="0.3">
      <c r="B81" s="156"/>
      <c r="C81" s="157"/>
      <c r="D81" s="158"/>
      <c r="E81" s="80" t="s">
        <v>13</v>
      </c>
      <c r="F81" s="80"/>
      <c r="G81" s="80" t="s">
        <v>117</v>
      </c>
      <c r="H81" s="128"/>
      <c r="I81" s="129"/>
      <c r="J81" s="103">
        <f t="shared" si="10"/>
        <v>0</v>
      </c>
      <c r="K81" s="104" t="e">
        <f t="shared" si="11"/>
        <v>#N/A</v>
      </c>
      <c r="L81" s="130"/>
      <c r="M81" s="130"/>
      <c r="N81" s="130"/>
    </row>
    <row r="82" spans="2:25" x14ac:dyDescent="0.3">
      <c r="B82" s="156"/>
      <c r="C82" s="157"/>
      <c r="D82" s="158"/>
      <c r="E82" s="80" t="s">
        <v>13</v>
      </c>
      <c r="F82" s="80"/>
      <c r="G82" s="80" t="s">
        <v>117</v>
      </c>
      <c r="H82" s="128"/>
      <c r="I82" s="129"/>
      <c r="J82" s="103">
        <f t="shared" si="10"/>
        <v>0</v>
      </c>
      <c r="K82" s="104" t="e">
        <f t="shared" si="11"/>
        <v>#N/A</v>
      </c>
      <c r="L82" s="130"/>
      <c r="M82" s="130"/>
      <c r="N82" s="130"/>
    </row>
    <row r="83" spans="2:25" x14ac:dyDescent="0.3">
      <c r="B83" s="159"/>
      <c r="C83" s="160"/>
      <c r="D83" s="161"/>
      <c r="E83" s="80" t="s">
        <v>13</v>
      </c>
      <c r="F83" s="80"/>
      <c r="G83" s="80" t="s">
        <v>117</v>
      </c>
      <c r="H83" s="128"/>
      <c r="I83" s="129"/>
      <c r="J83" s="103">
        <f t="shared" si="10"/>
        <v>0</v>
      </c>
      <c r="K83" s="104" t="e">
        <f t="shared" si="11"/>
        <v>#N/A</v>
      </c>
      <c r="L83" s="130"/>
      <c r="M83" s="130"/>
      <c r="N83" s="130"/>
    </row>
    <row r="84" spans="2:25" hidden="1" x14ac:dyDescent="0.3">
      <c r="B84" s="122"/>
      <c r="C84" s="122"/>
      <c r="D84" s="122"/>
      <c r="E84" s="6"/>
      <c r="F84" s="121"/>
      <c r="G84" s="116" t="s">
        <v>113</v>
      </c>
      <c r="H84" s="151">
        <f>((H74*I74)+(H75*I75)+(H76*I76)+(H77*I77)+(H78*I78)+(H79*I79)+(H80*I80)+(H81*I81)+(H82*I82)+(H83*I83))</f>
        <v>0</v>
      </c>
      <c r="I84" s="152"/>
      <c r="J84" s="117">
        <f>SUMIF(G74:G83,"Si",J74:J83)</f>
        <v>0</v>
      </c>
      <c r="K84" s="60"/>
      <c r="L84" s="60"/>
      <c r="M84" s="60"/>
      <c r="N84" s="60"/>
    </row>
    <row r="85" spans="2:25" s="92" customFormat="1" x14ac:dyDescent="0.3">
      <c r="B85" s="123" t="s">
        <v>109</v>
      </c>
      <c r="H85" s="93"/>
      <c r="I85" s="94"/>
      <c r="J85" s="94"/>
      <c r="K85" s="95"/>
      <c r="Y85" s="124"/>
    </row>
    <row r="86" spans="2:25" s="92" customFormat="1" x14ac:dyDescent="0.3">
      <c r="H86" s="93"/>
      <c r="I86" s="94"/>
      <c r="J86" s="94"/>
      <c r="K86" s="95"/>
      <c r="Y86" s="124"/>
    </row>
    <row r="87" spans="2:25" s="92" customFormat="1" x14ac:dyDescent="0.3">
      <c r="H87" s="93"/>
      <c r="I87" s="94"/>
      <c r="J87" s="94"/>
      <c r="K87" s="95"/>
      <c r="Y87" s="124"/>
    </row>
  </sheetData>
  <sheetProtection algorithmName="SHA-512" hashValue="cPFlji2WPB4o1Dols81yh6/OClzU0bsIRyvhTj4wtA9KEXu/f+wdcexFuW4bTEquHAOjZ3G8eGqB/U39RLhMcg==" saltValue="owVgvF3pLGtJp0VioAtuhw==" spinCount="100000" sheet="1" objects="1" scenarios="1"/>
  <mergeCells count="26">
    <mergeCell ref="C4:D4"/>
    <mergeCell ref="C5:D5"/>
    <mergeCell ref="C6:D6"/>
    <mergeCell ref="B10:B20"/>
    <mergeCell ref="C11:C20"/>
    <mergeCell ref="D11:D20"/>
    <mergeCell ref="AF11:AP11"/>
    <mergeCell ref="B22:B32"/>
    <mergeCell ref="C23:C32"/>
    <mergeCell ref="D23:D32"/>
    <mergeCell ref="B34:B44"/>
    <mergeCell ref="C35:C44"/>
    <mergeCell ref="D35:D44"/>
    <mergeCell ref="H84:I84"/>
    <mergeCell ref="B73:D83"/>
    <mergeCell ref="H21:I21"/>
    <mergeCell ref="H33:I33"/>
    <mergeCell ref="H45:I45"/>
    <mergeCell ref="H57:I57"/>
    <mergeCell ref="H69:I69"/>
    <mergeCell ref="B46:B56"/>
    <mergeCell ref="C47:C56"/>
    <mergeCell ref="D47:D56"/>
    <mergeCell ref="B58:B68"/>
    <mergeCell ref="C59:C68"/>
    <mergeCell ref="D59:D68"/>
  </mergeCells>
  <dataValidations count="4">
    <dataValidation type="list" allowBlank="1" showInputMessage="1" showErrorMessage="1" sqref="E59:E70 E23:E33 E35:E45 E47:E57 E11:E21" xr:uid="{E9F02BC5-7F1C-42F1-A0E7-6E46E3BFB760}">
      <formula1>$X$11:$X$17</formula1>
    </dataValidation>
    <dataValidation type="list" allowBlank="1" showInputMessage="1" showErrorMessage="1" sqref="E84" xr:uid="{F8DE5466-2845-4CCB-8D47-454171156114}">
      <formula1>$X$74:$X$76</formula1>
    </dataValidation>
    <dataValidation type="list" allowBlank="1" showInputMessage="1" showErrorMessage="1" sqref="G11:G20 G74:G83 G59:G68 G47:G56 G35:G44 G23:G32" xr:uid="{355700C7-D1C5-47DC-AE12-555AB3670E23}">
      <formula1>$X$19:$X$21</formula1>
    </dataValidation>
    <dataValidation type="list" allowBlank="1" showInputMessage="1" showErrorMessage="1" sqref="E74:E83" xr:uid="{84E4DE64-CFCB-44C9-A9BE-1C9946E1DC7B}">
      <formula1>$X$74:$X$77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Condiciones de uso</vt:lpstr>
      <vt:lpstr>Información general</vt:lpstr>
      <vt:lpstr>Ventilación Natural</vt:lpstr>
      <vt:lpstr>Ventiladores de Techo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Manuel Avila Utrera</dc:creator>
  <cp:lastModifiedBy>José Manuel Avila Utrera</cp:lastModifiedBy>
  <dcterms:created xsi:type="dcterms:W3CDTF">2025-01-21T17:45:31Z</dcterms:created>
  <dcterms:modified xsi:type="dcterms:W3CDTF">2025-05-08T16:31:19Z</dcterms:modified>
</cp:coreProperties>
</file>