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I:\.shortcut-targets-by-id\0BydmBeRrep3tYVFlay1MYVZPZmM\GGBC\2. Comité Técnico (José Manuel Ávila)\2025\2025_CASA Guatemala\2025_CASAv2.0\Formularios\Agua\"/>
    </mc:Choice>
  </mc:AlternateContent>
  <xr:revisionPtr revIDLastSave="0" documentId="13_ncr:1_{82F0C5E8-8A38-4BE0-8128-D02049B7C814}" xr6:coauthVersionLast="47" xr6:coauthVersionMax="47" xr10:uidLastSave="{00000000-0000-0000-0000-000000000000}"/>
  <bookViews>
    <workbookView xWindow="-108" yWindow="-108" windowWidth="23256" windowHeight="12456" tabRatio="716" xr2:uid="{65FD1CFA-14E0-4FC1-854E-2663BFC51F7F}"/>
  </bookViews>
  <sheets>
    <sheet name="Condiciones de uso" sheetId="6" r:id="rId1"/>
    <sheet name="Info Base" sheetId="2" r:id="rId2"/>
    <sheet name="AC-2 - Información General " sheetId="1" r:id="rId3"/>
    <sheet name="AC-2 Artefactos" sheetId="3" r:id="rId4"/>
    <sheet name="AC-2 Aprovechamiento de Agua" sheetId="4" r:id="rId5"/>
    <sheet name="Datos Pluviales" sheetId="5" r:id="rId6"/>
  </sheets>
  <externalReferences>
    <externalReference r:id="rId7"/>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5" i="5" l="1"/>
  <c r="C45" i="5"/>
  <c r="BD261" i="3"/>
  <c r="AX261" i="3"/>
  <c r="AW261" i="3"/>
  <c r="BE261" i="3" s="1"/>
  <c r="AV261" i="3"/>
  <c r="AU261" i="3"/>
  <c r="BD260" i="3"/>
  <c r="AX260" i="3"/>
  <c r="AW260" i="3"/>
  <c r="BE260" i="3" s="1"/>
  <c r="AV260" i="3"/>
  <c r="AU260" i="3"/>
  <c r="BD259" i="3"/>
  <c r="AX259" i="3"/>
  <c r="AW259" i="3"/>
  <c r="BE259" i="3" s="1"/>
  <c r="AV259" i="3"/>
  <c r="AU259" i="3"/>
  <c r="BD258" i="3"/>
  <c r="AX258" i="3"/>
  <c r="AW258" i="3"/>
  <c r="BE258" i="3" s="1"/>
  <c r="AV258" i="3"/>
  <c r="AU258" i="3"/>
  <c r="BD257" i="3"/>
  <c r="AX257" i="3"/>
  <c r="AW257" i="3"/>
  <c r="BE257" i="3" s="1"/>
  <c r="AV257" i="3"/>
  <c r="AU257" i="3"/>
  <c r="BD256" i="3"/>
  <c r="AX256" i="3"/>
  <c r="AW256" i="3"/>
  <c r="BE256" i="3" s="1"/>
  <c r="AV256" i="3"/>
  <c r="AU256" i="3"/>
  <c r="BD255" i="3"/>
  <c r="AX255" i="3"/>
  <c r="AW255" i="3"/>
  <c r="BE255" i="3" s="1"/>
  <c r="AV255" i="3"/>
  <c r="AU255" i="3"/>
  <c r="BD254" i="3"/>
  <c r="AX254" i="3"/>
  <c r="AW254" i="3"/>
  <c r="BE254" i="3" s="1"/>
  <c r="AV254" i="3"/>
  <c r="AU254" i="3"/>
  <c r="BL253" i="3"/>
  <c r="BM253" i="3" s="1"/>
  <c r="BD253" i="3"/>
  <c r="AX253" i="3"/>
  <c r="AW253" i="3"/>
  <c r="BJ253" i="3" s="1"/>
  <c r="BK253" i="3" s="1"/>
  <c r="AV253" i="3"/>
  <c r="AU253" i="3"/>
  <c r="BL252" i="3"/>
  <c r="BI252" i="3"/>
  <c r="BH252" i="3"/>
  <c r="BD252" i="3"/>
  <c r="AX252" i="3"/>
  <c r="BL251" i="3"/>
  <c r="BI251" i="3"/>
  <c r="BH251" i="3"/>
  <c r="BD251" i="3"/>
  <c r="AX251" i="3"/>
  <c r="AV251" i="3"/>
  <c r="BD250" i="3"/>
  <c r="AX250" i="3"/>
  <c r="AV250" i="3"/>
  <c r="BL249" i="3"/>
  <c r="BI249" i="3"/>
  <c r="BD249" i="3"/>
  <c r="AX249" i="3"/>
  <c r="BL248" i="3"/>
  <c r="BI248" i="3"/>
  <c r="BH248" i="3"/>
  <c r="BD248" i="3"/>
  <c r="AX248" i="3"/>
  <c r="BD247" i="3"/>
  <c r="AX247" i="3"/>
  <c r="BD240" i="3"/>
  <c r="AX240" i="3"/>
  <c r="AW240" i="3"/>
  <c r="BE240" i="3" s="1"/>
  <c r="AV240" i="3"/>
  <c r="AU240" i="3"/>
  <c r="BD239" i="3"/>
  <c r="AX239" i="3"/>
  <c r="AW239" i="3"/>
  <c r="BE239" i="3" s="1"/>
  <c r="AV239" i="3"/>
  <c r="AU239" i="3"/>
  <c r="BD238" i="3"/>
  <c r="AX238" i="3"/>
  <c r="AW238" i="3"/>
  <c r="BE238" i="3" s="1"/>
  <c r="AV238" i="3"/>
  <c r="AU238" i="3"/>
  <c r="BD237" i="3"/>
  <c r="AX237" i="3"/>
  <c r="AW237" i="3"/>
  <c r="BE237" i="3" s="1"/>
  <c r="AV237" i="3"/>
  <c r="AU237" i="3"/>
  <c r="BD236" i="3"/>
  <c r="AX236" i="3"/>
  <c r="AW236" i="3"/>
  <c r="BE236" i="3" s="1"/>
  <c r="AV236" i="3"/>
  <c r="AU236" i="3"/>
  <c r="BD235" i="3"/>
  <c r="AX235" i="3"/>
  <c r="AW235" i="3"/>
  <c r="BE235" i="3" s="1"/>
  <c r="AV235" i="3"/>
  <c r="AU235" i="3"/>
  <c r="BD234" i="3"/>
  <c r="AX234" i="3"/>
  <c r="AW234" i="3"/>
  <c r="BE234" i="3" s="1"/>
  <c r="AV234" i="3"/>
  <c r="AU234" i="3"/>
  <c r="BD233" i="3"/>
  <c r="AX233" i="3"/>
  <c r="AW233" i="3"/>
  <c r="BE233" i="3" s="1"/>
  <c r="AV233" i="3"/>
  <c r="AU233" i="3"/>
  <c r="BL232" i="3"/>
  <c r="BM232" i="3" s="1"/>
  <c r="BD232" i="3"/>
  <c r="AX232" i="3"/>
  <c r="AW232" i="3"/>
  <c r="BJ232" i="3" s="1"/>
  <c r="BK232" i="3" s="1"/>
  <c r="AV232" i="3"/>
  <c r="AU232" i="3"/>
  <c r="BL231" i="3"/>
  <c r="BI231" i="3"/>
  <c r="BH231" i="3"/>
  <c r="BD231" i="3"/>
  <c r="AX231" i="3"/>
  <c r="BL230" i="3"/>
  <c r="BI230" i="3"/>
  <c r="BH230" i="3"/>
  <c r="BD230" i="3"/>
  <c r="AX230" i="3"/>
  <c r="AV230" i="3"/>
  <c r="BD229" i="3"/>
  <c r="AX229" i="3"/>
  <c r="AV229" i="3"/>
  <c r="BL228" i="3"/>
  <c r="BI228" i="3"/>
  <c r="BD228" i="3"/>
  <c r="AX228" i="3"/>
  <c r="BL227" i="3"/>
  <c r="BI227" i="3"/>
  <c r="BH227" i="3"/>
  <c r="BD227" i="3"/>
  <c r="AX227" i="3"/>
  <c r="BD226" i="3"/>
  <c r="AX226" i="3"/>
  <c r="BD219" i="3"/>
  <c r="AX219" i="3"/>
  <c r="AW219" i="3"/>
  <c r="BE219" i="3" s="1"/>
  <c r="AV219" i="3"/>
  <c r="AU219" i="3"/>
  <c r="BD218" i="3"/>
  <c r="AX218" i="3"/>
  <c r="AW218" i="3"/>
  <c r="BE218" i="3" s="1"/>
  <c r="AV218" i="3"/>
  <c r="AU218" i="3"/>
  <c r="BD217" i="3"/>
  <c r="AX217" i="3"/>
  <c r="AW217" i="3"/>
  <c r="BE217" i="3" s="1"/>
  <c r="AV217" i="3"/>
  <c r="AU217" i="3"/>
  <c r="BD216" i="3"/>
  <c r="AX216" i="3"/>
  <c r="AW216" i="3"/>
  <c r="BE216" i="3" s="1"/>
  <c r="AV216" i="3"/>
  <c r="AU216" i="3"/>
  <c r="BD215" i="3"/>
  <c r="AX215" i="3"/>
  <c r="AW215" i="3"/>
  <c r="BE215" i="3" s="1"/>
  <c r="AV215" i="3"/>
  <c r="AU215" i="3"/>
  <c r="BD214" i="3"/>
  <c r="AX214" i="3"/>
  <c r="AW214" i="3"/>
  <c r="BE214" i="3" s="1"/>
  <c r="AV214" i="3"/>
  <c r="AU214" i="3"/>
  <c r="BD213" i="3"/>
  <c r="AX213" i="3"/>
  <c r="AW213" i="3"/>
  <c r="BE213" i="3" s="1"/>
  <c r="AV213" i="3"/>
  <c r="AU213" i="3"/>
  <c r="BD212" i="3"/>
  <c r="AX212" i="3"/>
  <c r="AW212" i="3"/>
  <c r="BE212" i="3" s="1"/>
  <c r="AV212" i="3"/>
  <c r="AU212" i="3"/>
  <c r="BL211" i="3"/>
  <c r="BM211" i="3" s="1"/>
  <c r="BD211" i="3"/>
  <c r="AX211" i="3"/>
  <c r="AW211" i="3"/>
  <c r="BJ211" i="3" s="1"/>
  <c r="BK211" i="3" s="1"/>
  <c r="AV211" i="3"/>
  <c r="AU211" i="3"/>
  <c r="BL210" i="3"/>
  <c r="BI210" i="3"/>
  <c r="BH210" i="3"/>
  <c r="BD210" i="3"/>
  <c r="AX210" i="3"/>
  <c r="BL209" i="3"/>
  <c r="BI209" i="3"/>
  <c r="BH209" i="3"/>
  <c r="BD209" i="3"/>
  <c r="AX209" i="3"/>
  <c r="AV209" i="3"/>
  <c r="BD208" i="3"/>
  <c r="AX208" i="3"/>
  <c r="AV208" i="3"/>
  <c r="BL207" i="3"/>
  <c r="BM207" i="3" s="1"/>
  <c r="BI207" i="3"/>
  <c r="BD207" i="3"/>
  <c r="AX207" i="3"/>
  <c r="BL206" i="3"/>
  <c r="BI206" i="3"/>
  <c r="BH206" i="3"/>
  <c r="BD206" i="3"/>
  <c r="AX206" i="3"/>
  <c r="BD205" i="3"/>
  <c r="AX205" i="3"/>
  <c r="BD198" i="3"/>
  <c r="AX198" i="3"/>
  <c r="AW198" i="3"/>
  <c r="BE198" i="3" s="1"/>
  <c r="AV198" i="3"/>
  <c r="AU198" i="3"/>
  <c r="BD197" i="3"/>
  <c r="AX197" i="3"/>
  <c r="AW197" i="3"/>
  <c r="BE197" i="3" s="1"/>
  <c r="AV197" i="3"/>
  <c r="AU197" i="3"/>
  <c r="BD196" i="3"/>
  <c r="AX196" i="3"/>
  <c r="AW196" i="3"/>
  <c r="BE196" i="3" s="1"/>
  <c r="AV196" i="3"/>
  <c r="AU196" i="3"/>
  <c r="BD195" i="3"/>
  <c r="AX195" i="3"/>
  <c r="AW195" i="3"/>
  <c r="BE195" i="3" s="1"/>
  <c r="AV195" i="3"/>
  <c r="AU195" i="3"/>
  <c r="BD194" i="3"/>
  <c r="AX194" i="3"/>
  <c r="AW194" i="3"/>
  <c r="BE194" i="3" s="1"/>
  <c r="AV194" i="3"/>
  <c r="AU194" i="3"/>
  <c r="BD193" i="3"/>
  <c r="AX193" i="3"/>
  <c r="AW193" i="3"/>
  <c r="BE193" i="3" s="1"/>
  <c r="AV193" i="3"/>
  <c r="AU193" i="3"/>
  <c r="BE192" i="3"/>
  <c r="BD192" i="3"/>
  <c r="AX192" i="3"/>
  <c r="AW192" i="3"/>
  <c r="AV192" i="3"/>
  <c r="AU192" i="3"/>
  <c r="BD191" i="3"/>
  <c r="AX191" i="3"/>
  <c r="AW191" i="3"/>
  <c r="BE191" i="3" s="1"/>
  <c r="AV191" i="3"/>
  <c r="AU191" i="3"/>
  <c r="BL190" i="3"/>
  <c r="BM190" i="3" s="1"/>
  <c r="BD190" i="3"/>
  <c r="AX190" i="3"/>
  <c r="AW190" i="3"/>
  <c r="BJ190" i="3" s="1"/>
  <c r="BK190" i="3" s="1"/>
  <c r="AV190" i="3"/>
  <c r="AU190" i="3"/>
  <c r="BL189" i="3"/>
  <c r="BI189" i="3"/>
  <c r="BH189" i="3"/>
  <c r="BD189" i="3"/>
  <c r="AX189" i="3"/>
  <c r="BL188" i="3"/>
  <c r="BI188" i="3"/>
  <c r="BH188" i="3"/>
  <c r="BD188" i="3"/>
  <c r="AX188" i="3"/>
  <c r="AV188" i="3"/>
  <c r="BD187" i="3"/>
  <c r="AX187" i="3"/>
  <c r="AV187" i="3"/>
  <c r="BL186" i="3"/>
  <c r="BI186" i="3"/>
  <c r="BD186" i="3"/>
  <c r="AX186" i="3"/>
  <c r="BL185" i="3"/>
  <c r="BI185" i="3"/>
  <c r="BH185" i="3"/>
  <c r="BD185" i="3"/>
  <c r="AX185" i="3"/>
  <c r="BD184" i="3"/>
  <c r="AX184" i="3"/>
  <c r="BD177" i="3"/>
  <c r="AX177" i="3"/>
  <c r="AW177" i="3"/>
  <c r="BE177" i="3" s="1"/>
  <c r="AV177" i="3"/>
  <c r="AU177" i="3"/>
  <c r="BD176" i="3"/>
  <c r="AX176" i="3"/>
  <c r="AW176" i="3"/>
  <c r="BE176" i="3" s="1"/>
  <c r="AV176" i="3"/>
  <c r="AU176" i="3"/>
  <c r="BD175" i="3"/>
  <c r="AX175" i="3"/>
  <c r="AW175" i="3"/>
  <c r="BE175" i="3" s="1"/>
  <c r="AV175" i="3"/>
  <c r="AU175" i="3"/>
  <c r="BD174" i="3"/>
  <c r="AX174" i="3"/>
  <c r="AW174" i="3"/>
  <c r="BE174" i="3" s="1"/>
  <c r="AV174" i="3"/>
  <c r="AU174" i="3"/>
  <c r="BD173" i="3"/>
  <c r="AX173" i="3"/>
  <c r="AW173" i="3"/>
  <c r="BE173" i="3" s="1"/>
  <c r="AV173" i="3"/>
  <c r="AU173" i="3"/>
  <c r="BD172" i="3"/>
  <c r="AX172" i="3"/>
  <c r="AW172" i="3"/>
  <c r="BE172" i="3" s="1"/>
  <c r="AV172" i="3"/>
  <c r="AU172" i="3"/>
  <c r="BD171" i="3"/>
  <c r="AX171" i="3"/>
  <c r="AW171" i="3"/>
  <c r="BE171" i="3" s="1"/>
  <c r="AV171" i="3"/>
  <c r="AU171" i="3"/>
  <c r="BD170" i="3"/>
  <c r="AX170" i="3"/>
  <c r="AW170" i="3"/>
  <c r="BE170" i="3" s="1"/>
  <c r="AV170" i="3"/>
  <c r="AU170" i="3"/>
  <c r="BL169" i="3"/>
  <c r="BM169" i="3" s="1"/>
  <c r="BD169" i="3"/>
  <c r="AX169" i="3"/>
  <c r="AW169" i="3"/>
  <c r="BJ169" i="3" s="1"/>
  <c r="BK169" i="3" s="1"/>
  <c r="AV169" i="3"/>
  <c r="AU169" i="3"/>
  <c r="BL168" i="3"/>
  <c r="BI168" i="3"/>
  <c r="BH168" i="3"/>
  <c r="BD168" i="3"/>
  <c r="AX168" i="3"/>
  <c r="BL167" i="3"/>
  <c r="BI167" i="3"/>
  <c r="BH167" i="3"/>
  <c r="BD167" i="3"/>
  <c r="AX167" i="3"/>
  <c r="AV167" i="3"/>
  <c r="BD166" i="3"/>
  <c r="AX166" i="3"/>
  <c r="AV166" i="3"/>
  <c r="BL165" i="3"/>
  <c r="BI165" i="3"/>
  <c r="BD165" i="3"/>
  <c r="AX165" i="3"/>
  <c r="BL164" i="3"/>
  <c r="BI164" i="3"/>
  <c r="BH164" i="3"/>
  <c r="BD164" i="3"/>
  <c r="AX164" i="3"/>
  <c r="BD163" i="3"/>
  <c r="AX163" i="3"/>
  <c r="BD156" i="3"/>
  <c r="AX156" i="3"/>
  <c r="AW156" i="3"/>
  <c r="BE156" i="3" s="1"/>
  <c r="AV156" i="3"/>
  <c r="AU156" i="3"/>
  <c r="BD155" i="3"/>
  <c r="AX155" i="3"/>
  <c r="AW155" i="3"/>
  <c r="BE155" i="3" s="1"/>
  <c r="AV155" i="3"/>
  <c r="AU155" i="3"/>
  <c r="BD154" i="3"/>
  <c r="AX154" i="3"/>
  <c r="AW154" i="3"/>
  <c r="BE154" i="3" s="1"/>
  <c r="AV154" i="3"/>
  <c r="AU154" i="3"/>
  <c r="BD153" i="3"/>
  <c r="AX153" i="3"/>
  <c r="AW153" i="3"/>
  <c r="BE153" i="3" s="1"/>
  <c r="AV153" i="3"/>
  <c r="AU153" i="3"/>
  <c r="BD152" i="3"/>
  <c r="AX152" i="3"/>
  <c r="AW152" i="3"/>
  <c r="BE152" i="3" s="1"/>
  <c r="AV152" i="3"/>
  <c r="AU152" i="3"/>
  <c r="BD151" i="3"/>
  <c r="AX151" i="3"/>
  <c r="AW151" i="3"/>
  <c r="BE151" i="3" s="1"/>
  <c r="AV151" i="3"/>
  <c r="AU151" i="3"/>
  <c r="BD150" i="3"/>
  <c r="AX150" i="3"/>
  <c r="AW150" i="3"/>
  <c r="BE150" i="3" s="1"/>
  <c r="AV150" i="3"/>
  <c r="AU150" i="3"/>
  <c r="BD149" i="3"/>
  <c r="AX149" i="3"/>
  <c r="AW149" i="3"/>
  <c r="BE149" i="3" s="1"/>
  <c r="AV149" i="3"/>
  <c r="AU149" i="3"/>
  <c r="BL148" i="3"/>
  <c r="BM148" i="3" s="1"/>
  <c r="BD148" i="3"/>
  <c r="AX148" i="3"/>
  <c r="AW148" i="3"/>
  <c r="BJ148" i="3" s="1"/>
  <c r="BK148" i="3" s="1"/>
  <c r="AV148" i="3"/>
  <c r="AU148" i="3"/>
  <c r="BL147" i="3"/>
  <c r="BI147" i="3"/>
  <c r="BH147" i="3"/>
  <c r="BD147" i="3"/>
  <c r="AX147" i="3"/>
  <c r="BL146" i="3"/>
  <c r="BI146" i="3"/>
  <c r="BH146" i="3"/>
  <c r="BD146" i="3"/>
  <c r="AX146" i="3"/>
  <c r="AV146" i="3"/>
  <c r="BD145" i="3"/>
  <c r="AX145" i="3"/>
  <c r="AV145" i="3"/>
  <c r="BL144" i="3"/>
  <c r="BI144" i="3"/>
  <c r="BD144" i="3"/>
  <c r="AX144" i="3"/>
  <c r="BL143" i="3"/>
  <c r="BI143" i="3"/>
  <c r="BH143" i="3"/>
  <c r="BD143" i="3"/>
  <c r="AX143" i="3"/>
  <c r="BD142" i="3"/>
  <c r="AX142" i="3"/>
  <c r="BD135" i="3"/>
  <c r="AX135" i="3"/>
  <c r="AW135" i="3"/>
  <c r="BE135" i="3" s="1"/>
  <c r="AV135" i="3"/>
  <c r="AU135" i="3"/>
  <c r="BD134" i="3"/>
  <c r="AX134" i="3"/>
  <c r="AW134" i="3"/>
  <c r="BE134" i="3" s="1"/>
  <c r="AV134" i="3"/>
  <c r="AU134" i="3"/>
  <c r="BD133" i="3"/>
  <c r="AX133" i="3"/>
  <c r="AW133" i="3"/>
  <c r="BE133" i="3" s="1"/>
  <c r="AV133" i="3"/>
  <c r="AU133" i="3"/>
  <c r="BD132" i="3"/>
  <c r="AX132" i="3"/>
  <c r="AW132" i="3"/>
  <c r="BE132" i="3" s="1"/>
  <c r="AV132" i="3"/>
  <c r="AU132" i="3"/>
  <c r="BD131" i="3"/>
  <c r="AX131" i="3"/>
  <c r="AW131" i="3"/>
  <c r="BE131" i="3" s="1"/>
  <c r="AV131" i="3"/>
  <c r="AU131" i="3"/>
  <c r="BD130" i="3"/>
  <c r="AX130" i="3"/>
  <c r="AW130" i="3"/>
  <c r="BE130" i="3" s="1"/>
  <c r="AV130" i="3"/>
  <c r="AU130" i="3"/>
  <c r="BD129" i="3"/>
  <c r="AX129" i="3"/>
  <c r="AW129" i="3"/>
  <c r="BE129" i="3" s="1"/>
  <c r="AV129" i="3"/>
  <c r="AU129" i="3"/>
  <c r="BD128" i="3"/>
  <c r="AX128" i="3"/>
  <c r="AW128" i="3"/>
  <c r="BE128" i="3" s="1"/>
  <c r="AV128" i="3"/>
  <c r="AU128" i="3"/>
  <c r="BL127" i="3"/>
  <c r="BM127" i="3" s="1"/>
  <c r="BD127" i="3"/>
  <c r="AX127" i="3"/>
  <c r="AW127" i="3"/>
  <c r="BJ127" i="3" s="1"/>
  <c r="BK127" i="3" s="1"/>
  <c r="AV127" i="3"/>
  <c r="AU127" i="3"/>
  <c r="BL126" i="3"/>
  <c r="BI126" i="3"/>
  <c r="BH126" i="3"/>
  <c r="BD126" i="3"/>
  <c r="AX126" i="3"/>
  <c r="BL125" i="3"/>
  <c r="BI125" i="3"/>
  <c r="BH125" i="3"/>
  <c r="BD125" i="3"/>
  <c r="AX125" i="3"/>
  <c r="AV125" i="3"/>
  <c r="BD124" i="3"/>
  <c r="AX124" i="3"/>
  <c r="AV124" i="3"/>
  <c r="BL123" i="3"/>
  <c r="BI123" i="3"/>
  <c r="BD123" i="3"/>
  <c r="AX123" i="3"/>
  <c r="BL122" i="3"/>
  <c r="BI122" i="3"/>
  <c r="BH122" i="3"/>
  <c r="BD122" i="3"/>
  <c r="AX122" i="3"/>
  <c r="BD121" i="3"/>
  <c r="AX121" i="3"/>
  <c r="BD114" i="3"/>
  <c r="AX114" i="3"/>
  <c r="AW114" i="3"/>
  <c r="BE114" i="3" s="1"/>
  <c r="AV114" i="3"/>
  <c r="AU114" i="3"/>
  <c r="BD113" i="3"/>
  <c r="AX113" i="3"/>
  <c r="AW113" i="3"/>
  <c r="BE113" i="3" s="1"/>
  <c r="AV113" i="3"/>
  <c r="AU113" i="3"/>
  <c r="BD112" i="3"/>
  <c r="AX112" i="3"/>
  <c r="AW112" i="3"/>
  <c r="BE112" i="3" s="1"/>
  <c r="AV112" i="3"/>
  <c r="AU112" i="3"/>
  <c r="BD111" i="3"/>
  <c r="AX111" i="3"/>
  <c r="AW111" i="3"/>
  <c r="BE111" i="3" s="1"/>
  <c r="AV111" i="3"/>
  <c r="AU111" i="3"/>
  <c r="BD110" i="3"/>
  <c r="AX110" i="3"/>
  <c r="AW110" i="3"/>
  <c r="BE110" i="3" s="1"/>
  <c r="AV110" i="3"/>
  <c r="AU110" i="3"/>
  <c r="BD109" i="3"/>
  <c r="AX109" i="3"/>
  <c r="AW109" i="3"/>
  <c r="BE109" i="3" s="1"/>
  <c r="AV109" i="3"/>
  <c r="AU109" i="3"/>
  <c r="BD108" i="3"/>
  <c r="AX108" i="3"/>
  <c r="AW108" i="3"/>
  <c r="BE108" i="3" s="1"/>
  <c r="AV108" i="3"/>
  <c r="AU108" i="3"/>
  <c r="BD107" i="3"/>
  <c r="AX107" i="3"/>
  <c r="AW107" i="3"/>
  <c r="BE107" i="3" s="1"/>
  <c r="AV107" i="3"/>
  <c r="AU107" i="3"/>
  <c r="BL106" i="3"/>
  <c r="BM106" i="3" s="1"/>
  <c r="BD106" i="3"/>
  <c r="AX106" i="3"/>
  <c r="AW106" i="3"/>
  <c r="BJ106" i="3" s="1"/>
  <c r="BK106" i="3" s="1"/>
  <c r="AV106" i="3"/>
  <c r="AU106" i="3"/>
  <c r="BL105" i="3"/>
  <c r="BI105" i="3"/>
  <c r="BH105" i="3"/>
  <c r="BD105" i="3"/>
  <c r="AX105" i="3"/>
  <c r="BL104" i="3"/>
  <c r="BI104" i="3"/>
  <c r="BH104" i="3"/>
  <c r="BD104" i="3"/>
  <c r="AX104" i="3"/>
  <c r="AV104" i="3"/>
  <c r="BD103" i="3"/>
  <c r="AX103" i="3"/>
  <c r="AV103" i="3"/>
  <c r="BL102" i="3"/>
  <c r="BI102" i="3"/>
  <c r="BD102" i="3"/>
  <c r="AX102" i="3"/>
  <c r="BL101" i="3"/>
  <c r="BI101" i="3"/>
  <c r="BH101" i="3"/>
  <c r="BD101" i="3"/>
  <c r="AX101" i="3"/>
  <c r="BD100" i="3"/>
  <c r="AX100" i="3"/>
  <c r="BD93" i="3"/>
  <c r="AX93" i="3"/>
  <c r="AW93" i="3"/>
  <c r="BE93" i="3" s="1"/>
  <c r="AV93" i="3"/>
  <c r="AU93" i="3"/>
  <c r="BD92" i="3"/>
  <c r="AX92" i="3"/>
  <c r="AW92" i="3"/>
  <c r="BE92" i="3" s="1"/>
  <c r="AV92" i="3"/>
  <c r="AU92" i="3"/>
  <c r="BD91" i="3"/>
  <c r="AX91" i="3"/>
  <c r="AW91" i="3"/>
  <c r="BE91" i="3" s="1"/>
  <c r="AV91" i="3"/>
  <c r="AU91" i="3"/>
  <c r="BD90" i="3"/>
  <c r="AX90" i="3"/>
  <c r="AW90" i="3"/>
  <c r="BE90" i="3" s="1"/>
  <c r="AV90" i="3"/>
  <c r="AU90" i="3"/>
  <c r="BD89" i="3"/>
  <c r="AX89" i="3"/>
  <c r="AW89" i="3"/>
  <c r="BE89" i="3" s="1"/>
  <c r="AV89" i="3"/>
  <c r="AU89" i="3"/>
  <c r="BD88" i="3"/>
  <c r="AX88" i="3"/>
  <c r="AW88" i="3"/>
  <c r="BE88" i="3" s="1"/>
  <c r="AV88" i="3"/>
  <c r="AU88" i="3"/>
  <c r="BD87" i="3"/>
  <c r="AX87" i="3"/>
  <c r="AW87" i="3"/>
  <c r="BE87" i="3" s="1"/>
  <c r="AV87" i="3"/>
  <c r="AU87" i="3"/>
  <c r="BD86" i="3"/>
  <c r="AX86" i="3"/>
  <c r="AW86" i="3"/>
  <c r="BE86" i="3" s="1"/>
  <c r="AV86" i="3"/>
  <c r="AU86" i="3"/>
  <c r="BL85" i="3"/>
  <c r="BM85" i="3" s="1"/>
  <c r="BD85" i="3"/>
  <c r="AX85" i="3"/>
  <c r="AW85" i="3"/>
  <c r="BJ85" i="3" s="1"/>
  <c r="BK85" i="3" s="1"/>
  <c r="AV85" i="3"/>
  <c r="AU85" i="3"/>
  <c r="BL84" i="3"/>
  <c r="BI84" i="3"/>
  <c r="BH84" i="3"/>
  <c r="BD84" i="3"/>
  <c r="AX84" i="3"/>
  <c r="BL83" i="3"/>
  <c r="BI83" i="3"/>
  <c r="BH83" i="3"/>
  <c r="BD83" i="3"/>
  <c r="AX83" i="3"/>
  <c r="AV83" i="3"/>
  <c r="BD82" i="3"/>
  <c r="AX82" i="3"/>
  <c r="AV82" i="3"/>
  <c r="BL81" i="3"/>
  <c r="BI81" i="3"/>
  <c r="BD81" i="3"/>
  <c r="AX81" i="3"/>
  <c r="BL80" i="3"/>
  <c r="BI80" i="3"/>
  <c r="BH80" i="3"/>
  <c r="BD80" i="3"/>
  <c r="AX80" i="3"/>
  <c r="BD79" i="3"/>
  <c r="AX79" i="3"/>
  <c r="BD72" i="3"/>
  <c r="AX72" i="3"/>
  <c r="AW72" i="3"/>
  <c r="BE72" i="3" s="1"/>
  <c r="AV72" i="3"/>
  <c r="AU72" i="3"/>
  <c r="BD71" i="3"/>
  <c r="AX71" i="3"/>
  <c r="AW71" i="3"/>
  <c r="BE71" i="3" s="1"/>
  <c r="AV71" i="3"/>
  <c r="AU71" i="3"/>
  <c r="BD70" i="3"/>
  <c r="AX70" i="3"/>
  <c r="AW70" i="3"/>
  <c r="BE70" i="3" s="1"/>
  <c r="AV70" i="3"/>
  <c r="AU70" i="3"/>
  <c r="BD69" i="3"/>
  <c r="AX69" i="3"/>
  <c r="AW69" i="3"/>
  <c r="BE69" i="3" s="1"/>
  <c r="AV69" i="3"/>
  <c r="AU69" i="3"/>
  <c r="BD68" i="3"/>
  <c r="AX68" i="3"/>
  <c r="AW68" i="3"/>
  <c r="BE68" i="3" s="1"/>
  <c r="AV68" i="3"/>
  <c r="AU68" i="3"/>
  <c r="BD67" i="3"/>
  <c r="AX67" i="3"/>
  <c r="AW67" i="3"/>
  <c r="BE67" i="3" s="1"/>
  <c r="AV67" i="3"/>
  <c r="AU67" i="3"/>
  <c r="BD66" i="3"/>
  <c r="AX66" i="3"/>
  <c r="AW66" i="3"/>
  <c r="BE66" i="3" s="1"/>
  <c r="AV66" i="3"/>
  <c r="AU66" i="3"/>
  <c r="BD65" i="3"/>
  <c r="AX65" i="3"/>
  <c r="AW65" i="3"/>
  <c r="BE65" i="3" s="1"/>
  <c r="AV65" i="3"/>
  <c r="AU65" i="3"/>
  <c r="BL64" i="3"/>
  <c r="BM64" i="3" s="1"/>
  <c r="BD64" i="3"/>
  <c r="AX64" i="3"/>
  <c r="AW64" i="3"/>
  <c r="BJ64" i="3" s="1"/>
  <c r="BK64" i="3" s="1"/>
  <c r="AV64" i="3"/>
  <c r="AU64" i="3"/>
  <c r="BL63" i="3"/>
  <c r="BI63" i="3"/>
  <c r="BH63" i="3"/>
  <c r="BD63" i="3"/>
  <c r="AX63" i="3"/>
  <c r="BL62" i="3"/>
  <c r="BI62" i="3"/>
  <c r="BH62" i="3"/>
  <c r="BD62" i="3"/>
  <c r="AX62" i="3"/>
  <c r="AV62" i="3"/>
  <c r="BD61" i="3"/>
  <c r="AX61" i="3"/>
  <c r="AV61" i="3"/>
  <c r="BL60" i="3"/>
  <c r="BI60" i="3"/>
  <c r="BD60" i="3"/>
  <c r="AX60" i="3"/>
  <c r="BL59" i="3"/>
  <c r="BI59" i="3"/>
  <c r="BH59" i="3"/>
  <c r="BD59" i="3"/>
  <c r="AX59" i="3"/>
  <c r="BD58" i="3"/>
  <c r="AX58" i="3"/>
  <c r="BD51" i="3"/>
  <c r="AX51" i="3"/>
  <c r="AW51" i="3"/>
  <c r="BE51" i="3" s="1"/>
  <c r="AV51" i="3"/>
  <c r="AU51" i="3"/>
  <c r="BD50" i="3"/>
  <c r="AX50" i="3"/>
  <c r="AW50" i="3"/>
  <c r="BE50" i="3" s="1"/>
  <c r="AV50" i="3"/>
  <c r="AU50" i="3"/>
  <c r="BD49" i="3"/>
  <c r="AX49" i="3"/>
  <c r="AW49" i="3"/>
  <c r="BE49" i="3" s="1"/>
  <c r="AV49" i="3"/>
  <c r="AU49" i="3"/>
  <c r="BD48" i="3"/>
  <c r="AX48" i="3"/>
  <c r="AW48" i="3"/>
  <c r="BE48" i="3" s="1"/>
  <c r="AV48" i="3"/>
  <c r="AU48" i="3"/>
  <c r="BD47" i="3"/>
  <c r="AX47" i="3"/>
  <c r="AW47" i="3"/>
  <c r="BE47" i="3" s="1"/>
  <c r="AV47" i="3"/>
  <c r="AU47" i="3"/>
  <c r="BD46" i="3"/>
  <c r="AX46" i="3"/>
  <c r="AW46" i="3"/>
  <c r="BE46" i="3" s="1"/>
  <c r="AV46" i="3"/>
  <c r="AU46" i="3"/>
  <c r="BD45" i="3"/>
  <c r="AX45" i="3"/>
  <c r="AW45" i="3"/>
  <c r="BE45" i="3" s="1"/>
  <c r="AV45" i="3"/>
  <c r="AU45" i="3"/>
  <c r="BD44" i="3"/>
  <c r="AX44" i="3"/>
  <c r="AW44" i="3"/>
  <c r="BE44" i="3" s="1"/>
  <c r="AV44" i="3"/>
  <c r="AU44" i="3"/>
  <c r="BL43" i="3"/>
  <c r="BM43" i="3" s="1"/>
  <c r="BD43" i="3"/>
  <c r="AX43" i="3"/>
  <c r="AW43" i="3"/>
  <c r="BJ43" i="3" s="1"/>
  <c r="BK43" i="3" s="1"/>
  <c r="AV43" i="3"/>
  <c r="AU43" i="3"/>
  <c r="BL42" i="3"/>
  <c r="BI42" i="3"/>
  <c r="BH42" i="3"/>
  <c r="BD42" i="3"/>
  <c r="AX42" i="3"/>
  <c r="BL41" i="3"/>
  <c r="BI41" i="3"/>
  <c r="BH41" i="3"/>
  <c r="BD41" i="3"/>
  <c r="AX41" i="3"/>
  <c r="AV41" i="3"/>
  <c r="BD40" i="3"/>
  <c r="AX40" i="3"/>
  <c r="AV40" i="3"/>
  <c r="BL39" i="3"/>
  <c r="BI39" i="3"/>
  <c r="BD39" i="3"/>
  <c r="AX39" i="3"/>
  <c r="BL38" i="3"/>
  <c r="BI38" i="3"/>
  <c r="BH38" i="3"/>
  <c r="BD38" i="3"/>
  <c r="AX38" i="3"/>
  <c r="BD37" i="3"/>
  <c r="AX37" i="3"/>
  <c r="N47" i="5"/>
  <c r="M47" i="5"/>
  <c r="L47" i="5"/>
  <c r="K47" i="5"/>
  <c r="J47" i="5"/>
  <c r="I47" i="5"/>
  <c r="H47" i="5"/>
  <c r="G47" i="5"/>
  <c r="F47" i="5"/>
  <c r="E47" i="5"/>
  <c r="D47" i="5"/>
  <c r="C47" i="5"/>
  <c r="N46" i="5"/>
  <c r="M46" i="5"/>
  <c r="L46" i="5"/>
  <c r="K46" i="5"/>
  <c r="J46" i="5"/>
  <c r="I46" i="5"/>
  <c r="H46" i="5"/>
  <c r="G46" i="5"/>
  <c r="F46" i="5"/>
  <c r="E46" i="5"/>
  <c r="D46" i="5"/>
  <c r="C46" i="5"/>
  <c r="N45" i="5"/>
  <c r="M45" i="5"/>
  <c r="L45" i="5"/>
  <c r="K45" i="5"/>
  <c r="J45" i="5"/>
  <c r="I45" i="5"/>
  <c r="H45" i="5"/>
  <c r="G45" i="5"/>
  <c r="F45" i="5"/>
  <c r="E45" i="5"/>
  <c r="N44" i="5"/>
  <c r="M44" i="5"/>
  <c r="L44" i="5"/>
  <c r="K44" i="5"/>
  <c r="J44" i="5"/>
  <c r="I44" i="5"/>
  <c r="H44" i="5"/>
  <c r="G44" i="5"/>
  <c r="F44" i="5"/>
  <c r="E44" i="5"/>
  <c r="D44" i="5"/>
  <c r="C44" i="5"/>
  <c r="O43" i="5"/>
  <c r="O42" i="5"/>
  <c r="O41" i="5"/>
  <c r="O40" i="5"/>
  <c r="O39" i="5"/>
  <c r="O38" i="5"/>
  <c r="O37" i="5"/>
  <c r="O36" i="5"/>
  <c r="O35" i="5"/>
  <c r="O34" i="5"/>
  <c r="O33" i="5"/>
  <c r="O32" i="5"/>
  <c r="O31" i="5"/>
  <c r="O30" i="5"/>
  <c r="O29" i="5"/>
  <c r="O28" i="5"/>
  <c r="O27" i="5"/>
  <c r="O26" i="5"/>
  <c r="O25" i="5"/>
  <c r="O24" i="5"/>
  <c r="O23" i="5"/>
  <c r="O22" i="5"/>
  <c r="O21" i="5"/>
  <c r="O20" i="5"/>
  <c r="O19" i="5"/>
  <c r="O18" i="5"/>
  <c r="O17" i="5"/>
  <c r="O16" i="5"/>
  <c r="O15" i="5"/>
  <c r="O14" i="5"/>
  <c r="O13" i="5"/>
  <c r="BM60" i="3" l="1"/>
  <c r="BM102" i="3"/>
  <c r="BM39" i="3"/>
  <c r="BM228" i="3"/>
  <c r="BM252" i="3"/>
  <c r="BM230" i="3"/>
  <c r="BM186" i="3"/>
  <c r="BM80" i="3"/>
  <c r="BM81" i="3"/>
  <c r="BE85" i="3"/>
  <c r="BE127" i="3"/>
  <c r="BM165" i="3"/>
  <c r="BM185" i="3"/>
  <c r="BM206" i="3"/>
  <c r="BM210" i="3"/>
  <c r="BM227" i="3"/>
  <c r="BE232" i="3"/>
  <c r="BM249" i="3"/>
  <c r="BM123" i="3"/>
  <c r="BM144" i="3"/>
  <c r="BM248" i="3"/>
  <c r="BM251" i="3"/>
  <c r="BM231" i="3"/>
  <c r="BE253" i="3"/>
  <c r="BM209" i="3"/>
  <c r="BM147" i="3"/>
  <c r="BM188" i="3"/>
  <c r="BM189" i="3"/>
  <c r="BE211" i="3"/>
  <c r="BM168" i="3"/>
  <c r="BM104" i="3"/>
  <c r="BM126" i="3"/>
  <c r="BM143" i="3"/>
  <c r="BE190" i="3"/>
  <c r="BM164" i="3"/>
  <c r="BM167" i="3"/>
  <c r="BE169" i="3"/>
  <c r="BM125" i="3"/>
  <c r="BM146" i="3"/>
  <c r="BM101" i="3"/>
  <c r="BM105" i="3"/>
  <c r="BM122" i="3"/>
  <c r="BE148" i="3"/>
  <c r="BM83" i="3"/>
  <c r="BM84" i="3"/>
  <c r="BM59" i="3"/>
  <c r="BM63" i="3"/>
  <c r="BE106" i="3"/>
  <c r="BM41" i="3"/>
  <c r="BM38" i="3"/>
  <c r="BM42" i="3"/>
  <c r="BM62" i="3"/>
  <c r="BE64" i="3"/>
  <c r="BE43" i="3"/>
  <c r="O47" i="5"/>
  <c r="O45" i="5"/>
  <c r="O46" i="5"/>
  <c r="O44" i="5"/>
  <c r="I16" i="4" l="1"/>
  <c r="K16" i="4" s="1"/>
  <c r="I20" i="4"/>
  <c r="K20" i="4" s="1"/>
  <c r="I24" i="4"/>
  <c r="K24" i="4" s="1"/>
  <c r="I23" i="4"/>
  <c r="K23" i="4" s="1"/>
  <c r="I17" i="4"/>
  <c r="K17" i="4" s="1"/>
  <c r="I21" i="4"/>
  <c r="K21" i="4" s="1"/>
  <c r="I15" i="4"/>
  <c r="K15" i="4" s="1"/>
  <c r="I18" i="4"/>
  <c r="K18" i="4" s="1"/>
  <c r="I22" i="4"/>
  <c r="K22" i="4" s="1"/>
  <c r="I19" i="4"/>
  <c r="K19" i="4" s="1"/>
  <c r="BM254" i="3"/>
  <c r="BK257" i="3" s="1"/>
  <c r="BM233" i="3"/>
  <c r="BK236" i="3" s="1"/>
  <c r="BM149" i="3"/>
  <c r="BK152" i="3" s="1"/>
  <c r="BM107" i="3"/>
  <c r="BK110" i="3" s="1"/>
  <c r="BM212" i="3"/>
  <c r="BK215" i="3" s="1"/>
  <c r="BM191" i="3"/>
  <c r="BK194" i="3" s="1"/>
  <c r="BM170" i="3"/>
  <c r="BK173" i="3" s="1"/>
  <c r="BM128" i="3"/>
  <c r="BK131" i="3" s="1"/>
  <c r="BM65" i="3"/>
  <c r="BK68" i="3" s="1"/>
  <c r="BM86" i="3"/>
  <c r="BK89" i="3" s="1"/>
  <c r="BM44" i="3"/>
  <c r="BK47" i="3" s="1"/>
  <c r="BD30" i="3"/>
  <c r="AX30" i="3"/>
  <c r="AW30" i="3"/>
  <c r="BE30" i="3" s="1"/>
  <c r="AV30" i="3"/>
  <c r="AU30" i="3"/>
  <c r="BD29" i="3"/>
  <c r="AX29" i="3"/>
  <c r="AW29" i="3"/>
  <c r="BE29" i="3" s="1"/>
  <c r="AV29" i="3"/>
  <c r="AU29" i="3"/>
  <c r="BD28" i="3"/>
  <c r="AX28" i="3"/>
  <c r="AW28" i="3"/>
  <c r="BE28" i="3" s="1"/>
  <c r="AV28" i="3"/>
  <c r="AU28" i="3"/>
  <c r="BD27" i="3"/>
  <c r="AX27" i="3"/>
  <c r="AW27" i="3"/>
  <c r="BE27" i="3" s="1"/>
  <c r="AV27" i="3"/>
  <c r="AU27" i="3"/>
  <c r="BD26" i="3"/>
  <c r="AX26" i="3"/>
  <c r="AW26" i="3"/>
  <c r="BE26" i="3" s="1"/>
  <c r="AV26" i="3"/>
  <c r="AU26" i="3"/>
  <c r="BD25" i="3"/>
  <c r="AX25" i="3"/>
  <c r="AW25" i="3"/>
  <c r="BE25" i="3" s="1"/>
  <c r="AV25" i="3"/>
  <c r="AU25" i="3"/>
  <c r="BD24" i="3"/>
  <c r="AX24" i="3"/>
  <c r="AW24" i="3"/>
  <c r="BE24" i="3" s="1"/>
  <c r="AV24" i="3"/>
  <c r="AU24" i="3"/>
  <c r="BD23" i="3"/>
  <c r="AX23" i="3"/>
  <c r="AW23" i="3"/>
  <c r="BE23" i="3" s="1"/>
  <c r="AV23" i="3"/>
  <c r="AU23" i="3"/>
  <c r="BL22" i="3"/>
  <c r="BM22" i="3" s="1"/>
  <c r="BD22" i="3"/>
  <c r="AX22" i="3"/>
  <c r="AW22" i="3"/>
  <c r="BJ22" i="3" s="1"/>
  <c r="BK22" i="3" s="1"/>
  <c r="AV22" i="3"/>
  <c r="AU22" i="3"/>
  <c r="BL21" i="3"/>
  <c r="BI21" i="3"/>
  <c r="BH21" i="3"/>
  <c r="BD21" i="3"/>
  <c r="AX21" i="3"/>
  <c r="BL20" i="3"/>
  <c r="BI20" i="3"/>
  <c r="BH20" i="3"/>
  <c r="BD20" i="3"/>
  <c r="AX20" i="3"/>
  <c r="AV20" i="3"/>
  <c r="BD19" i="3"/>
  <c r="AX19" i="3"/>
  <c r="AV19" i="3"/>
  <c r="BL18" i="3"/>
  <c r="BI18" i="3"/>
  <c r="BD18" i="3"/>
  <c r="AX18" i="3"/>
  <c r="BL17" i="3"/>
  <c r="BI17" i="3"/>
  <c r="BH17" i="3"/>
  <c r="BD17" i="3"/>
  <c r="AX17" i="3"/>
  <c r="BD16" i="3"/>
  <c r="AX16" i="3"/>
  <c r="K25" i="4" l="1"/>
  <c r="K27" i="4" s="1"/>
  <c r="E40" i="4" s="1"/>
  <c r="E44" i="4" s="1"/>
  <c r="BM18" i="3"/>
  <c r="BM20" i="3"/>
  <c r="BM17" i="3"/>
  <c r="BM21" i="3"/>
  <c r="BE22" i="3"/>
  <c r="BM23" i="3" l="1"/>
  <c r="BK26" i="3" s="1"/>
  <c r="AK7" i="3" l="1"/>
  <c r="J46" i="1" s="1"/>
  <c r="AK6" i="3"/>
  <c r="J45" i="1" s="1"/>
  <c r="AK5" i="3"/>
  <c r="J44" i="1" s="1"/>
  <c r="AK4" i="3"/>
  <c r="J43" i="1" s="1"/>
  <c r="AK3" i="3"/>
  <c r="J42" i="1" s="1"/>
  <c r="AK2" i="3"/>
  <c r="J41" i="1" s="1"/>
  <c r="S261" i="3"/>
  <c r="M261" i="3"/>
  <c r="L261" i="3"/>
  <c r="T261" i="3" s="1"/>
  <c r="K261" i="3"/>
  <c r="J261" i="3"/>
  <c r="S260" i="3"/>
  <c r="M260" i="3"/>
  <c r="L260" i="3"/>
  <c r="T260" i="3" s="1"/>
  <c r="K260" i="3"/>
  <c r="J260" i="3"/>
  <c r="S259" i="3"/>
  <c r="M259" i="3"/>
  <c r="L259" i="3"/>
  <c r="T259" i="3" s="1"/>
  <c r="K259" i="3"/>
  <c r="J259" i="3"/>
  <c r="S258" i="3"/>
  <c r="M258" i="3"/>
  <c r="L258" i="3"/>
  <c r="T258" i="3" s="1"/>
  <c r="K258" i="3"/>
  <c r="J258" i="3"/>
  <c r="S257" i="3"/>
  <c r="M257" i="3"/>
  <c r="L257" i="3"/>
  <c r="T257" i="3" s="1"/>
  <c r="K257" i="3"/>
  <c r="J257" i="3"/>
  <c r="S256" i="3"/>
  <c r="M256" i="3"/>
  <c r="L256" i="3"/>
  <c r="T256" i="3" s="1"/>
  <c r="K256" i="3"/>
  <c r="J256" i="3"/>
  <c r="S255" i="3"/>
  <c r="M255" i="3"/>
  <c r="L255" i="3"/>
  <c r="T255" i="3" s="1"/>
  <c r="K255" i="3"/>
  <c r="J255" i="3"/>
  <c r="S254" i="3"/>
  <c r="M254" i="3"/>
  <c r="L254" i="3"/>
  <c r="T254" i="3" s="1"/>
  <c r="K254" i="3"/>
  <c r="J254" i="3"/>
  <c r="AB253" i="3"/>
  <c r="Z253" i="3"/>
  <c r="S253" i="3"/>
  <c r="M253" i="3"/>
  <c r="L253" i="3"/>
  <c r="T253" i="3" s="1"/>
  <c r="K253" i="3"/>
  <c r="J253" i="3"/>
  <c r="AA252" i="3"/>
  <c r="Y252" i="3"/>
  <c r="X252" i="3"/>
  <c r="W252" i="3"/>
  <c r="S252" i="3"/>
  <c r="M252" i="3"/>
  <c r="L252" i="3"/>
  <c r="T252" i="3" s="1"/>
  <c r="K252" i="3"/>
  <c r="J252" i="3"/>
  <c r="AA251" i="3"/>
  <c r="Y251" i="3"/>
  <c r="X251" i="3"/>
  <c r="W251" i="3"/>
  <c r="S251" i="3"/>
  <c r="M251" i="3"/>
  <c r="L251" i="3"/>
  <c r="T251" i="3" s="1"/>
  <c r="K251" i="3"/>
  <c r="J251" i="3"/>
  <c r="S250" i="3"/>
  <c r="M250" i="3"/>
  <c r="L250" i="3"/>
  <c r="T250" i="3" s="1"/>
  <c r="K250" i="3"/>
  <c r="J250" i="3"/>
  <c r="AA249" i="3"/>
  <c r="Y249" i="3"/>
  <c r="X249" i="3"/>
  <c r="S249" i="3"/>
  <c r="M249" i="3"/>
  <c r="L249" i="3"/>
  <c r="T249" i="3" s="1"/>
  <c r="K249" i="3"/>
  <c r="J249" i="3"/>
  <c r="AA248" i="3"/>
  <c r="Y248" i="3"/>
  <c r="X248" i="3"/>
  <c r="W248" i="3"/>
  <c r="S248" i="3"/>
  <c r="M248" i="3"/>
  <c r="L248" i="3"/>
  <c r="T248" i="3" s="1"/>
  <c r="K248" i="3"/>
  <c r="J248" i="3"/>
  <c r="S247" i="3"/>
  <c r="M247" i="3"/>
  <c r="L247" i="3"/>
  <c r="T247" i="3" s="1"/>
  <c r="K247" i="3"/>
  <c r="J247" i="3"/>
  <c r="S240" i="3"/>
  <c r="M240" i="3"/>
  <c r="L240" i="3"/>
  <c r="T240" i="3" s="1"/>
  <c r="K240" i="3"/>
  <c r="J240" i="3"/>
  <c r="S239" i="3"/>
  <c r="M239" i="3"/>
  <c r="L239" i="3"/>
  <c r="T239" i="3" s="1"/>
  <c r="K239" i="3"/>
  <c r="J239" i="3"/>
  <c r="S238" i="3"/>
  <c r="M238" i="3"/>
  <c r="L238" i="3"/>
  <c r="T238" i="3" s="1"/>
  <c r="K238" i="3"/>
  <c r="J238" i="3"/>
  <c r="S237" i="3"/>
  <c r="M237" i="3"/>
  <c r="L237" i="3"/>
  <c r="T237" i="3" s="1"/>
  <c r="K237" i="3"/>
  <c r="J237" i="3"/>
  <c r="S236" i="3"/>
  <c r="M236" i="3"/>
  <c r="L236" i="3"/>
  <c r="T236" i="3" s="1"/>
  <c r="K236" i="3"/>
  <c r="J236" i="3"/>
  <c r="S235" i="3"/>
  <c r="M235" i="3"/>
  <c r="L235" i="3"/>
  <c r="T235" i="3" s="1"/>
  <c r="K235" i="3"/>
  <c r="J235" i="3"/>
  <c r="S234" i="3"/>
  <c r="M234" i="3"/>
  <c r="L234" i="3"/>
  <c r="T234" i="3" s="1"/>
  <c r="K234" i="3"/>
  <c r="J234" i="3"/>
  <c r="S233" i="3"/>
  <c r="M233" i="3"/>
  <c r="L233" i="3"/>
  <c r="T233" i="3" s="1"/>
  <c r="K233" i="3"/>
  <c r="J233" i="3"/>
  <c r="AB232" i="3"/>
  <c r="Z232" i="3"/>
  <c r="S232" i="3"/>
  <c r="M232" i="3"/>
  <c r="L232" i="3"/>
  <c r="T232" i="3" s="1"/>
  <c r="K232" i="3"/>
  <c r="J232" i="3"/>
  <c r="AA231" i="3"/>
  <c r="Y231" i="3"/>
  <c r="X231" i="3"/>
  <c r="W231" i="3"/>
  <c r="S231" i="3"/>
  <c r="M231" i="3"/>
  <c r="L231" i="3"/>
  <c r="T231" i="3" s="1"/>
  <c r="K231" i="3"/>
  <c r="J231" i="3"/>
  <c r="AA230" i="3"/>
  <c r="Y230" i="3"/>
  <c r="X230" i="3"/>
  <c r="W230" i="3"/>
  <c r="S230" i="3"/>
  <c r="M230" i="3"/>
  <c r="L230" i="3"/>
  <c r="T230" i="3" s="1"/>
  <c r="K230" i="3"/>
  <c r="J230" i="3"/>
  <c r="S229" i="3"/>
  <c r="M229" i="3"/>
  <c r="L229" i="3"/>
  <c r="T229" i="3" s="1"/>
  <c r="K229" i="3"/>
  <c r="J229" i="3"/>
  <c r="AA228" i="3"/>
  <c r="Y228" i="3"/>
  <c r="X228" i="3"/>
  <c r="S228" i="3"/>
  <c r="M228" i="3"/>
  <c r="L228" i="3"/>
  <c r="T228" i="3" s="1"/>
  <c r="K228" i="3"/>
  <c r="J228" i="3"/>
  <c r="AA227" i="3"/>
  <c r="Y227" i="3"/>
  <c r="X227" i="3"/>
  <c r="W227" i="3"/>
  <c r="S227" i="3"/>
  <c r="M227" i="3"/>
  <c r="L227" i="3"/>
  <c r="T227" i="3" s="1"/>
  <c r="K227" i="3"/>
  <c r="J227" i="3"/>
  <c r="S226" i="3"/>
  <c r="M226" i="3"/>
  <c r="L226" i="3"/>
  <c r="T226" i="3" s="1"/>
  <c r="K226" i="3"/>
  <c r="J226" i="3"/>
  <c r="S219" i="3"/>
  <c r="M219" i="3"/>
  <c r="L219" i="3"/>
  <c r="T219" i="3" s="1"/>
  <c r="K219" i="3"/>
  <c r="J219" i="3"/>
  <c r="S218" i="3"/>
  <c r="M218" i="3"/>
  <c r="L218" i="3"/>
  <c r="T218" i="3" s="1"/>
  <c r="K218" i="3"/>
  <c r="J218" i="3"/>
  <c r="S217" i="3"/>
  <c r="M217" i="3"/>
  <c r="L217" i="3"/>
  <c r="T217" i="3" s="1"/>
  <c r="K217" i="3"/>
  <c r="J217" i="3"/>
  <c r="S216" i="3"/>
  <c r="M216" i="3"/>
  <c r="L216" i="3"/>
  <c r="T216" i="3" s="1"/>
  <c r="K216" i="3"/>
  <c r="J216" i="3"/>
  <c r="S215" i="3"/>
  <c r="M215" i="3"/>
  <c r="L215" i="3"/>
  <c r="T215" i="3" s="1"/>
  <c r="K215" i="3"/>
  <c r="J215" i="3"/>
  <c r="S214" i="3"/>
  <c r="M214" i="3"/>
  <c r="L214" i="3"/>
  <c r="T214" i="3" s="1"/>
  <c r="K214" i="3"/>
  <c r="J214" i="3"/>
  <c r="S213" i="3"/>
  <c r="M213" i="3"/>
  <c r="L213" i="3"/>
  <c r="T213" i="3" s="1"/>
  <c r="K213" i="3"/>
  <c r="J213" i="3"/>
  <c r="S212" i="3"/>
  <c r="M212" i="3"/>
  <c r="L212" i="3"/>
  <c r="T212" i="3" s="1"/>
  <c r="K212" i="3"/>
  <c r="J212" i="3"/>
  <c r="AB211" i="3"/>
  <c r="Z211" i="3"/>
  <c r="S211" i="3"/>
  <c r="M211" i="3"/>
  <c r="L211" i="3"/>
  <c r="T211" i="3" s="1"/>
  <c r="K211" i="3"/>
  <c r="J211" i="3"/>
  <c r="AA210" i="3"/>
  <c r="Y210" i="3"/>
  <c r="X210" i="3"/>
  <c r="W210" i="3"/>
  <c r="S210" i="3"/>
  <c r="M210" i="3"/>
  <c r="L210" i="3"/>
  <c r="T210" i="3" s="1"/>
  <c r="K210" i="3"/>
  <c r="J210" i="3"/>
  <c r="AA209" i="3"/>
  <c r="Y209" i="3"/>
  <c r="X209" i="3"/>
  <c r="W209" i="3"/>
  <c r="S209" i="3"/>
  <c r="M209" i="3"/>
  <c r="L209" i="3"/>
  <c r="T209" i="3" s="1"/>
  <c r="K209" i="3"/>
  <c r="J209" i="3"/>
  <c r="S208" i="3"/>
  <c r="M208" i="3"/>
  <c r="L208" i="3"/>
  <c r="T208" i="3" s="1"/>
  <c r="K208" i="3"/>
  <c r="J208" i="3"/>
  <c r="AA207" i="3"/>
  <c r="Y207" i="3"/>
  <c r="X207" i="3"/>
  <c r="S207" i="3"/>
  <c r="M207" i="3"/>
  <c r="L207" i="3"/>
  <c r="T207" i="3" s="1"/>
  <c r="K207" i="3"/>
  <c r="J207" i="3"/>
  <c r="AA206" i="3"/>
  <c r="Y206" i="3"/>
  <c r="X206" i="3"/>
  <c r="W206" i="3"/>
  <c r="S206" i="3"/>
  <c r="M206" i="3"/>
  <c r="L206" i="3"/>
  <c r="T206" i="3" s="1"/>
  <c r="K206" i="3"/>
  <c r="J206" i="3"/>
  <c r="S205" i="3"/>
  <c r="M205" i="3"/>
  <c r="L205" i="3"/>
  <c r="T205" i="3" s="1"/>
  <c r="K205" i="3"/>
  <c r="J205" i="3"/>
  <c r="S198" i="3"/>
  <c r="M198" i="3"/>
  <c r="L198" i="3"/>
  <c r="T198" i="3" s="1"/>
  <c r="K198" i="3"/>
  <c r="J198" i="3"/>
  <c r="S197" i="3"/>
  <c r="M197" i="3"/>
  <c r="L197" i="3"/>
  <c r="T197" i="3" s="1"/>
  <c r="K197" i="3"/>
  <c r="J197" i="3"/>
  <c r="S196" i="3"/>
  <c r="M196" i="3"/>
  <c r="L196" i="3"/>
  <c r="T196" i="3" s="1"/>
  <c r="K196" i="3"/>
  <c r="J196" i="3"/>
  <c r="S195" i="3"/>
  <c r="M195" i="3"/>
  <c r="L195" i="3"/>
  <c r="T195" i="3" s="1"/>
  <c r="K195" i="3"/>
  <c r="J195" i="3"/>
  <c r="S194" i="3"/>
  <c r="M194" i="3"/>
  <c r="L194" i="3"/>
  <c r="T194" i="3" s="1"/>
  <c r="K194" i="3"/>
  <c r="J194" i="3"/>
  <c r="S193" i="3"/>
  <c r="M193" i="3"/>
  <c r="L193" i="3"/>
  <c r="T193" i="3" s="1"/>
  <c r="K193" i="3"/>
  <c r="J193" i="3"/>
  <c r="S192" i="3"/>
  <c r="M192" i="3"/>
  <c r="L192" i="3"/>
  <c r="T192" i="3" s="1"/>
  <c r="K192" i="3"/>
  <c r="J192" i="3"/>
  <c r="S191" i="3"/>
  <c r="M191" i="3"/>
  <c r="L191" i="3"/>
  <c r="T191" i="3" s="1"/>
  <c r="K191" i="3"/>
  <c r="J191" i="3"/>
  <c r="AB190" i="3"/>
  <c r="Z190" i="3"/>
  <c r="S190" i="3"/>
  <c r="M190" i="3"/>
  <c r="L190" i="3"/>
  <c r="T190" i="3" s="1"/>
  <c r="K190" i="3"/>
  <c r="J190" i="3"/>
  <c r="AA189" i="3"/>
  <c r="Y189" i="3"/>
  <c r="X189" i="3"/>
  <c r="W189" i="3"/>
  <c r="S189" i="3"/>
  <c r="M189" i="3"/>
  <c r="L189" i="3"/>
  <c r="T189" i="3" s="1"/>
  <c r="K189" i="3"/>
  <c r="J189" i="3"/>
  <c r="AA188" i="3"/>
  <c r="Y188" i="3"/>
  <c r="X188" i="3"/>
  <c r="W188" i="3"/>
  <c r="S188" i="3"/>
  <c r="M188" i="3"/>
  <c r="L188" i="3"/>
  <c r="T188" i="3" s="1"/>
  <c r="K188" i="3"/>
  <c r="J188" i="3"/>
  <c r="S187" i="3"/>
  <c r="M187" i="3"/>
  <c r="L187" i="3"/>
  <c r="T187" i="3" s="1"/>
  <c r="K187" i="3"/>
  <c r="J187" i="3"/>
  <c r="AA186" i="3"/>
  <c r="Y186" i="3"/>
  <c r="X186" i="3"/>
  <c r="S186" i="3"/>
  <c r="M186" i="3"/>
  <c r="L186" i="3"/>
  <c r="T186" i="3" s="1"/>
  <c r="K186" i="3"/>
  <c r="J186" i="3"/>
  <c r="AA185" i="3"/>
  <c r="Y185" i="3"/>
  <c r="X185" i="3"/>
  <c r="W185" i="3"/>
  <c r="S185" i="3"/>
  <c r="M185" i="3"/>
  <c r="L185" i="3"/>
  <c r="T185" i="3" s="1"/>
  <c r="K185" i="3"/>
  <c r="J185" i="3"/>
  <c r="S184" i="3"/>
  <c r="M184" i="3"/>
  <c r="L184" i="3"/>
  <c r="T184" i="3" s="1"/>
  <c r="K184" i="3"/>
  <c r="J184" i="3"/>
  <c r="S177" i="3"/>
  <c r="M177" i="3"/>
  <c r="L177" i="3"/>
  <c r="T177" i="3" s="1"/>
  <c r="K177" i="3"/>
  <c r="J177" i="3"/>
  <c r="S176" i="3"/>
  <c r="M176" i="3"/>
  <c r="L176" i="3"/>
  <c r="T176" i="3" s="1"/>
  <c r="K176" i="3"/>
  <c r="J176" i="3"/>
  <c r="S175" i="3"/>
  <c r="M175" i="3"/>
  <c r="L175" i="3"/>
  <c r="T175" i="3" s="1"/>
  <c r="K175" i="3"/>
  <c r="J175" i="3"/>
  <c r="S174" i="3"/>
  <c r="M174" i="3"/>
  <c r="L174" i="3"/>
  <c r="T174" i="3" s="1"/>
  <c r="K174" i="3"/>
  <c r="J174" i="3"/>
  <c r="S173" i="3"/>
  <c r="M173" i="3"/>
  <c r="L173" i="3"/>
  <c r="T173" i="3" s="1"/>
  <c r="K173" i="3"/>
  <c r="J173" i="3"/>
  <c r="S172" i="3"/>
  <c r="M172" i="3"/>
  <c r="L172" i="3"/>
  <c r="T172" i="3" s="1"/>
  <c r="K172" i="3"/>
  <c r="J172" i="3"/>
  <c r="S171" i="3"/>
  <c r="M171" i="3"/>
  <c r="L171" i="3"/>
  <c r="T171" i="3" s="1"/>
  <c r="K171" i="3"/>
  <c r="J171" i="3"/>
  <c r="S170" i="3"/>
  <c r="M170" i="3"/>
  <c r="L170" i="3"/>
  <c r="T170" i="3" s="1"/>
  <c r="K170" i="3"/>
  <c r="J170" i="3"/>
  <c r="AB169" i="3"/>
  <c r="Z169" i="3"/>
  <c r="S169" i="3"/>
  <c r="M169" i="3"/>
  <c r="L169" i="3"/>
  <c r="T169" i="3" s="1"/>
  <c r="K169" i="3"/>
  <c r="J169" i="3"/>
  <c r="AA168" i="3"/>
  <c r="Y168" i="3"/>
  <c r="X168" i="3"/>
  <c r="W168" i="3"/>
  <c r="S168" i="3"/>
  <c r="M168" i="3"/>
  <c r="L168" i="3"/>
  <c r="T168" i="3" s="1"/>
  <c r="K168" i="3"/>
  <c r="J168" i="3"/>
  <c r="AA167" i="3"/>
  <c r="Y167" i="3"/>
  <c r="X167" i="3"/>
  <c r="W167" i="3"/>
  <c r="S167" i="3"/>
  <c r="M167" i="3"/>
  <c r="L167" i="3"/>
  <c r="T167" i="3" s="1"/>
  <c r="K167" i="3"/>
  <c r="J167" i="3"/>
  <c r="S166" i="3"/>
  <c r="M166" i="3"/>
  <c r="L166" i="3"/>
  <c r="T166" i="3" s="1"/>
  <c r="K166" i="3"/>
  <c r="J166" i="3"/>
  <c r="AA165" i="3"/>
  <c r="Y165" i="3"/>
  <c r="X165" i="3"/>
  <c r="S165" i="3"/>
  <c r="M165" i="3"/>
  <c r="L165" i="3"/>
  <c r="T165" i="3" s="1"/>
  <c r="K165" i="3"/>
  <c r="J165" i="3"/>
  <c r="AA164" i="3"/>
  <c r="Y164" i="3"/>
  <c r="X164" i="3"/>
  <c r="W164" i="3"/>
  <c r="S164" i="3"/>
  <c r="M164" i="3"/>
  <c r="L164" i="3"/>
  <c r="T164" i="3" s="1"/>
  <c r="K164" i="3"/>
  <c r="J164" i="3"/>
  <c r="S163" i="3"/>
  <c r="M163" i="3"/>
  <c r="L163" i="3"/>
  <c r="T163" i="3" s="1"/>
  <c r="K163" i="3"/>
  <c r="J163" i="3"/>
  <c r="S156" i="3"/>
  <c r="M156" i="3"/>
  <c r="L156" i="3"/>
  <c r="T156" i="3" s="1"/>
  <c r="K156" i="3"/>
  <c r="J156" i="3"/>
  <c r="S155" i="3"/>
  <c r="M155" i="3"/>
  <c r="L155" i="3"/>
  <c r="T155" i="3" s="1"/>
  <c r="K155" i="3"/>
  <c r="J155" i="3"/>
  <c r="S154" i="3"/>
  <c r="M154" i="3"/>
  <c r="L154" i="3"/>
  <c r="T154" i="3" s="1"/>
  <c r="K154" i="3"/>
  <c r="J154" i="3"/>
  <c r="S153" i="3"/>
  <c r="M153" i="3"/>
  <c r="L153" i="3"/>
  <c r="T153" i="3" s="1"/>
  <c r="K153" i="3"/>
  <c r="J153" i="3"/>
  <c r="S152" i="3"/>
  <c r="M152" i="3"/>
  <c r="L152" i="3"/>
  <c r="T152" i="3" s="1"/>
  <c r="K152" i="3"/>
  <c r="J152" i="3"/>
  <c r="S151" i="3"/>
  <c r="M151" i="3"/>
  <c r="L151" i="3"/>
  <c r="T151" i="3" s="1"/>
  <c r="K151" i="3"/>
  <c r="J151" i="3"/>
  <c r="S150" i="3"/>
  <c r="M150" i="3"/>
  <c r="L150" i="3"/>
  <c r="T150" i="3" s="1"/>
  <c r="K150" i="3"/>
  <c r="J150" i="3"/>
  <c r="S149" i="3"/>
  <c r="M149" i="3"/>
  <c r="L149" i="3"/>
  <c r="T149" i="3" s="1"/>
  <c r="K149" i="3"/>
  <c r="J149" i="3"/>
  <c r="AB148" i="3"/>
  <c r="Z148" i="3"/>
  <c r="S148" i="3"/>
  <c r="M148" i="3"/>
  <c r="L148" i="3"/>
  <c r="T148" i="3" s="1"/>
  <c r="K148" i="3"/>
  <c r="J148" i="3"/>
  <c r="AA147" i="3"/>
  <c r="Y147" i="3"/>
  <c r="X147" i="3"/>
  <c r="W147" i="3"/>
  <c r="S147" i="3"/>
  <c r="M147" i="3"/>
  <c r="L147" i="3"/>
  <c r="T147" i="3" s="1"/>
  <c r="K147" i="3"/>
  <c r="J147" i="3"/>
  <c r="AA146" i="3"/>
  <c r="Y146" i="3"/>
  <c r="X146" i="3"/>
  <c r="W146" i="3"/>
  <c r="S146" i="3"/>
  <c r="M146" i="3"/>
  <c r="L146" i="3"/>
  <c r="T146" i="3" s="1"/>
  <c r="K146" i="3"/>
  <c r="J146" i="3"/>
  <c r="S145" i="3"/>
  <c r="M145" i="3"/>
  <c r="L145" i="3"/>
  <c r="T145" i="3" s="1"/>
  <c r="K145" i="3"/>
  <c r="J145" i="3"/>
  <c r="AA144" i="3"/>
  <c r="Y144" i="3"/>
  <c r="X144" i="3"/>
  <c r="S144" i="3"/>
  <c r="M144" i="3"/>
  <c r="L144" i="3"/>
  <c r="T144" i="3" s="1"/>
  <c r="K144" i="3"/>
  <c r="J144" i="3"/>
  <c r="AA143" i="3"/>
  <c r="Y143" i="3"/>
  <c r="X143" i="3"/>
  <c r="W143" i="3"/>
  <c r="S143" i="3"/>
  <c r="M143" i="3"/>
  <c r="L143" i="3"/>
  <c r="T143" i="3" s="1"/>
  <c r="K143" i="3"/>
  <c r="J143" i="3"/>
  <c r="S142" i="3"/>
  <c r="M142" i="3"/>
  <c r="L142" i="3"/>
  <c r="T142" i="3" s="1"/>
  <c r="K142" i="3"/>
  <c r="J142" i="3"/>
  <c r="S135" i="3"/>
  <c r="M135" i="3"/>
  <c r="L135" i="3"/>
  <c r="T135" i="3" s="1"/>
  <c r="K135" i="3"/>
  <c r="J135" i="3"/>
  <c r="S134" i="3"/>
  <c r="M134" i="3"/>
  <c r="L134" i="3"/>
  <c r="T134" i="3" s="1"/>
  <c r="K134" i="3"/>
  <c r="J134" i="3"/>
  <c r="S133" i="3"/>
  <c r="M133" i="3"/>
  <c r="L133" i="3"/>
  <c r="T133" i="3" s="1"/>
  <c r="K133" i="3"/>
  <c r="J133" i="3"/>
  <c r="S132" i="3"/>
  <c r="M132" i="3"/>
  <c r="L132" i="3"/>
  <c r="T132" i="3" s="1"/>
  <c r="K132" i="3"/>
  <c r="J132" i="3"/>
  <c r="S131" i="3"/>
  <c r="M131" i="3"/>
  <c r="L131" i="3"/>
  <c r="T131" i="3" s="1"/>
  <c r="K131" i="3"/>
  <c r="J131" i="3"/>
  <c r="S130" i="3"/>
  <c r="M130" i="3"/>
  <c r="L130" i="3"/>
  <c r="T130" i="3" s="1"/>
  <c r="K130" i="3"/>
  <c r="J130" i="3"/>
  <c r="S129" i="3"/>
  <c r="M129" i="3"/>
  <c r="L129" i="3"/>
  <c r="T129" i="3" s="1"/>
  <c r="K129" i="3"/>
  <c r="J129" i="3"/>
  <c r="S128" i="3"/>
  <c r="M128" i="3"/>
  <c r="L128" i="3"/>
  <c r="T128" i="3" s="1"/>
  <c r="K128" i="3"/>
  <c r="J128" i="3"/>
  <c r="AB127" i="3"/>
  <c r="Z127" i="3"/>
  <c r="S127" i="3"/>
  <c r="M127" i="3"/>
  <c r="L127" i="3"/>
  <c r="T127" i="3" s="1"/>
  <c r="K127" i="3"/>
  <c r="J127" i="3"/>
  <c r="AA126" i="3"/>
  <c r="Y126" i="3"/>
  <c r="X126" i="3"/>
  <c r="W126" i="3"/>
  <c r="S126" i="3"/>
  <c r="M126" i="3"/>
  <c r="L126" i="3"/>
  <c r="T126" i="3" s="1"/>
  <c r="K126" i="3"/>
  <c r="J126" i="3"/>
  <c r="AA125" i="3"/>
  <c r="Y125" i="3"/>
  <c r="X125" i="3"/>
  <c r="W125" i="3"/>
  <c r="S125" i="3"/>
  <c r="M125" i="3"/>
  <c r="L125" i="3"/>
  <c r="T125" i="3" s="1"/>
  <c r="K125" i="3"/>
  <c r="J125" i="3"/>
  <c r="S124" i="3"/>
  <c r="M124" i="3"/>
  <c r="L124" i="3"/>
  <c r="T124" i="3" s="1"/>
  <c r="K124" i="3"/>
  <c r="J124" i="3"/>
  <c r="AA123" i="3"/>
  <c r="Y123" i="3"/>
  <c r="X123" i="3"/>
  <c r="S123" i="3"/>
  <c r="M123" i="3"/>
  <c r="L123" i="3"/>
  <c r="T123" i="3" s="1"/>
  <c r="K123" i="3"/>
  <c r="J123" i="3"/>
  <c r="AA122" i="3"/>
  <c r="Y122" i="3"/>
  <c r="X122" i="3"/>
  <c r="W122" i="3"/>
  <c r="S122" i="3"/>
  <c r="M122" i="3"/>
  <c r="L122" i="3"/>
  <c r="T122" i="3" s="1"/>
  <c r="K122" i="3"/>
  <c r="J122" i="3"/>
  <c r="S121" i="3"/>
  <c r="M121" i="3"/>
  <c r="L121" i="3"/>
  <c r="T121" i="3" s="1"/>
  <c r="K121" i="3"/>
  <c r="J121" i="3"/>
  <c r="S114" i="3"/>
  <c r="M114" i="3"/>
  <c r="L114" i="3"/>
  <c r="T114" i="3" s="1"/>
  <c r="K114" i="3"/>
  <c r="J114" i="3"/>
  <c r="S113" i="3"/>
  <c r="M113" i="3"/>
  <c r="L113" i="3"/>
  <c r="T113" i="3" s="1"/>
  <c r="K113" i="3"/>
  <c r="J113" i="3"/>
  <c r="S112" i="3"/>
  <c r="M112" i="3"/>
  <c r="L112" i="3"/>
  <c r="T112" i="3" s="1"/>
  <c r="K112" i="3"/>
  <c r="J112" i="3"/>
  <c r="S111" i="3"/>
  <c r="M111" i="3"/>
  <c r="L111" i="3"/>
  <c r="T111" i="3" s="1"/>
  <c r="K111" i="3"/>
  <c r="J111" i="3"/>
  <c r="S110" i="3"/>
  <c r="M110" i="3"/>
  <c r="L110" i="3"/>
  <c r="T110" i="3" s="1"/>
  <c r="K110" i="3"/>
  <c r="J110" i="3"/>
  <c r="S109" i="3"/>
  <c r="M109" i="3"/>
  <c r="L109" i="3"/>
  <c r="T109" i="3" s="1"/>
  <c r="K109" i="3"/>
  <c r="J109" i="3"/>
  <c r="S108" i="3"/>
  <c r="M108" i="3"/>
  <c r="L108" i="3"/>
  <c r="T108" i="3" s="1"/>
  <c r="K108" i="3"/>
  <c r="J108" i="3"/>
  <c r="S107" i="3"/>
  <c r="M107" i="3"/>
  <c r="L107" i="3"/>
  <c r="T107" i="3" s="1"/>
  <c r="K107" i="3"/>
  <c r="J107" i="3"/>
  <c r="AB106" i="3"/>
  <c r="Z106" i="3"/>
  <c r="S106" i="3"/>
  <c r="M106" i="3"/>
  <c r="L106" i="3"/>
  <c r="T106" i="3" s="1"/>
  <c r="K106" i="3"/>
  <c r="J106" i="3"/>
  <c r="AA105" i="3"/>
  <c r="Y105" i="3"/>
  <c r="X105" i="3"/>
  <c r="W105" i="3"/>
  <c r="S105" i="3"/>
  <c r="M105" i="3"/>
  <c r="L105" i="3"/>
  <c r="T105" i="3" s="1"/>
  <c r="K105" i="3"/>
  <c r="J105" i="3"/>
  <c r="AA104" i="3"/>
  <c r="Y104" i="3"/>
  <c r="X104" i="3"/>
  <c r="W104" i="3"/>
  <c r="S104" i="3"/>
  <c r="M104" i="3"/>
  <c r="L104" i="3"/>
  <c r="T104" i="3" s="1"/>
  <c r="K104" i="3"/>
  <c r="J104" i="3"/>
  <c r="S103" i="3"/>
  <c r="M103" i="3"/>
  <c r="L103" i="3"/>
  <c r="T103" i="3" s="1"/>
  <c r="K103" i="3"/>
  <c r="J103" i="3"/>
  <c r="AA102" i="3"/>
  <c r="Y102" i="3"/>
  <c r="X102" i="3"/>
  <c r="S102" i="3"/>
  <c r="M102" i="3"/>
  <c r="L102" i="3"/>
  <c r="T102" i="3" s="1"/>
  <c r="K102" i="3"/>
  <c r="J102" i="3"/>
  <c r="AA101" i="3"/>
  <c r="Y101" i="3"/>
  <c r="X101" i="3"/>
  <c r="W101" i="3"/>
  <c r="S101" i="3"/>
  <c r="M101" i="3"/>
  <c r="L101" i="3"/>
  <c r="T101" i="3" s="1"/>
  <c r="K101" i="3"/>
  <c r="J101" i="3"/>
  <c r="S100" i="3"/>
  <c r="M100" i="3"/>
  <c r="L100" i="3"/>
  <c r="T100" i="3" s="1"/>
  <c r="K100" i="3"/>
  <c r="J100" i="3"/>
  <c r="AA22" i="3"/>
  <c r="AB22" i="3" s="1"/>
  <c r="S93" i="3"/>
  <c r="M93" i="3"/>
  <c r="L93" i="3"/>
  <c r="T93" i="3" s="1"/>
  <c r="K93" i="3"/>
  <c r="J93" i="3"/>
  <c r="S92" i="3"/>
  <c r="M92" i="3"/>
  <c r="L92" i="3"/>
  <c r="T92" i="3" s="1"/>
  <c r="K92" i="3"/>
  <c r="J92" i="3"/>
  <c r="S91" i="3"/>
  <c r="M91" i="3"/>
  <c r="L91" i="3"/>
  <c r="T91" i="3" s="1"/>
  <c r="K91" i="3"/>
  <c r="J91" i="3"/>
  <c r="S90" i="3"/>
  <c r="M90" i="3"/>
  <c r="L90" i="3"/>
  <c r="T90" i="3" s="1"/>
  <c r="K90" i="3"/>
  <c r="J90" i="3"/>
  <c r="S89" i="3"/>
  <c r="M89" i="3"/>
  <c r="L89" i="3"/>
  <c r="T89" i="3" s="1"/>
  <c r="K89" i="3"/>
  <c r="J89" i="3"/>
  <c r="S88" i="3"/>
  <c r="M88" i="3"/>
  <c r="L88" i="3"/>
  <c r="T88" i="3" s="1"/>
  <c r="K88" i="3"/>
  <c r="J88" i="3"/>
  <c r="T87" i="3"/>
  <c r="S87" i="3"/>
  <c r="M87" i="3"/>
  <c r="L87" i="3"/>
  <c r="K87" i="3"/>
  <c r="J87" i="3"/>
  <c r="S86" i="3"/>
  <c r="M86" i="3"/>
  <c r="L86" i="3"/>
  <c r="T86" i="3" s="1"/>
  <c r="K86" i="3"/>
  <c r="J86" i="3"/>
  <c r="AB85" i="3"/>
  <c r="Z85" i="3"/>
  <c r="S85" i="3"/>
  <c r="M85" i="3"/>
  <c r="L85" i="3"/>
  <c r="T85" i="3" s="1"/>
  <c r="K85" i="3"/>
  <c r="J85" i="3"/>
  <c r="AA84" i="3"/>
  <c r="Y84" i="3"/>
  <c r="X84" i="3"/>
  <c r="W84" i="3"/>
  <c r="S84" i="3"/>
  <c r="M84" i="3"/>
  <c r="L84" i="3"/>
  <c r="T84" i="3" s="1"/>
  <c r="K84" i="3"/>
  <c r="J84" i="3"/>
  <c r="AA83" i="3"/>
  <c r="Y83" i="3"/>
  <c r="X83" i="3"/>
  <c r="W83" i="3"/>
  <c r="S83" i="3"/>
  <c r="M83" i="3"/>
  <c r="L83" i="3"/>
  <c r="T83" i="3" s="1"/>
  <c r="K83" i="3"/>
  <c r="J83" i="3"/>
  <c r="S82" i="3"/>
  <c r="M82" i="3"/>
  <c r="L82" i="3"/>
  <c r="T82" i="3" s="1"/>
  <c r="K82" i="3"/>
  <c r="J82" i="3"/>
  <c r="AA81" i="3"/>
  <c r="Y81" i="3"/>
  <c r="X81" i="3"/>
  <c r="S81" i="3"/>
  <c r="M81" i="3"/>
  <c r="L81" i="3"/>
  <c r="T81" i="3" s="1"/>
  <c r="K81" i="3"/>
  <c r="J81" i="3"/>
  <c r="AA80" i="3"/>
  <c r="Y80" i="3"/>
  <c r="X80" i="3"/>
  <c r="W80" i="3"/>
  <c r="S80" i="3"/>
  <c r="M80" i="3"/>
  <c r="L80" i="3"/>
  <c r="T80" i="3" s="1"/>
  <c r="K80" i="3"/>
  <c r="J80" i="3"/>
  <c r="S79" i="3"/>
  <c r="M79" i="3"/>
  <c r="L79" i="3"/>
  <c r="T79" i="3" s="1"/>
  <c r="K79" i="3"/>
  <c r="J79" i="3"/>
  <c r="S72" i="3"/>
  <c r="M72" i="3"/>
  <c r="L72" i="3"/>
  <c r="T72" i="3" s="1"/>
  <c r="K72" i="3"/>
  <c r="J72" i="3"/>
  <c r="S71" i="3"/>
  <c r="M71" i="3"/>
  <c r="L71" i="3"/>
  <c r="T71" i="3" s="1"/>
  <c r="K71" i="3"/>
  <c r="J71" i="3"/>
  <c r="S70" i="3"/>
  <c r="M70" i="3"/>
  <c r="L70" i="3"/>
  <c r="T70" i="3" s="1"/>
  <c r="K70" i="3"/>
  <c r="J70" i="3"/>
  <c r="S69" i="3"/>
  <c r="M69" i="3"/>
  <c r="L69" i="3"/>
  <c r="T69" i="3" s="1"/>
  <c r="K69" i="3"/>
  <c r="J69" i="3"/>
  <c r="S68" i="3"/>
  <c r="M68" i="3"/>
  <c r="L68" i="3"/>
  <c r="T68" i="3" s="1"/>
  <c r="K68" i="3"/>
  <c r="J68" i="3"/>
  <c r="S67" i="3"/>
  <c r="M67" i="3"/>
  <c r="L67" i="3"/>
  <c r="T67" i="3" s="1"/>
  <c r="K67" i="3"/>
  <c r="J67" i="3"/>
  <c r="S66" i="3"/>
  <c r="M66" i="3"/>
  <c r="L66" i="3"/>
  <c r="T66" i="3" s="1"/>
  <c r="K66" i="3"/>
  <c r="J66" i="3"/>
  <c r="S65" i="3"/>
  <c r="M65" i="3"/>
  <c r="L65" i="3"/>
  <c r="T65" i="3" s="1"/>
  <c r="K65" i="3"/>
  <c r="J65" i="3"/>
  <c r="AB64" i="3"/>
  <c r="S64" i="3"/>
  <c r="M64" i="3"/>
  <c r="L64" i="3"/>
  <c r="Z64" i="3" s="1"/>
  <c r="K64" i="3"/>
  <c r="J64" i="3"/>
  <c r="AA63" i="3"/>
  <c r="X63" i="3"/>
  <c r="W63" i="3"/>
  <c r="S63" i="3"/>
  <c r="M63" i="3"/>
  <c r="L63" i="3"/>
  <c r="Y63" i="3" s="1"/>
  <c r="K63" i="3"/>
  <c r="J63" i="3"/>
  <c r="AA62" i="3"/>
  <c r="X62" i="3"/>
  <c r="W62" i="3"/>
  <c r="S62" i="3"/>
  <c r="M62" i="3"/>
  <c r="L62" i="3"/>
  <c r="T62" i="3" s="1"/>
  <c r="K62" i="3"/>
  <c r="J62" i="3"/>
  <c r="S61" i="3"/>
  <c r="M61" i="3"/>
  <c r="L61" i="3"/>
  <c r="T61" i="3" s="1"/>
  <c r="K61" i="3"/>
  <c r="J61" i="3"/>
  <c r="AA60" i="3"/>
  <c r="Y60" i="3"/>
  <c r="X60" i="3"/>
  <c r="S60" i="3"/>
  <c r="M60" i="3"/>
  <c r="L60" i="3"/>
  <c r="T60" i="3" s="1"/>
  <c r="K60" i="3"/>
  <c r="J60" i="3"/>
  <c r="AA59" i="3"/>
  <c r="X59" i="3"/>
  <c r="W59" i="3"/>
  <c r="S59" i="3"/>
  <c r="M59" i="3"/>
  <c r="L59" i="3"/>
  <c r="Y62" i="3" s="1"/>
  <c r="K59" i="3"/>
  <c r="J59" i="3"/>
  <c r="S58" i="3"/>
  <c r="M58" i="3"/>
  <c r="L58" i="3"/>
  <c r="Y59" i="3" s="1"/>
  <c r="K58" i="3"/>
  <c r="J58" i="3"/>
  <c r="S51" i="3"/>
  <c r="M51" i="3"/>
  <c r="L51" i="3"/>
  <c r="T51" i="3" s="1"/>
  <c r="K51" i="3"/>
  <c r="J51" i="3"/>
  <c r="S50" i="3"/>
  <c r="M50" i="3"/>
  <c r="L50" i="3"/>
  <c r="T50" i="3" s="1"/>
  <c r="K50" i="3"/>
  <c r="J50" i="3"/>
  <c r="S49" i="3"/>
  <c r="M49" i="3"/>
  <c r="L49" i="3"/>
  <c r="T49" i="3" s="1"/>
  <c r="K49" i="3"/>
  <c r="J49" i="3"/>
  <c r="S48" i="3"/>
  <c r="M48" i="3"/>
  <c r="L48" i="3"/>
  <c r="T48" i="3" s="1"/>
  <c r="K48" i="3"/>
  <c r="J48" i="3"/>
  <c r="S47" i="3"/>
  <c r="M47" i="3"/>
  <c r="L47" i="3"/>
  <c r="T47" i="3" s="1"/>
  <c r="K47" i="3"/>
  <c r="J47" i="3"/>
  <c r="S46" i="3"/>
  <c r="M46" i="3"/>
  <c r="L46" i="3"/>
  <c r="T46" i="3" s="1"/>
  <c r="K46" i="3"/>
  <c r="J46" i="3"/>
  <c r="S45" i="3"/>
  <c r="M45" i="3"/>
  <c r="L45" i="3"/>
  <c r="T45" i="3" s="1"/>
  <c r="K45" i="3"/>
  <c r="J45" i="3"/>
  <c r="S44" i="3"/>
  <c r="M44" i="3"/>
  <c r="L44" i="3"/>
  <c r="T44" i="3" s="1"/>
  <c r="K44" i="3"/>
  <c r="J44" i="3"/>
  <c r="AB43" i="3"/>
  <c r="S43" i="3"/>
  <c r="M43" i="3"/>
  <c r="L43" i="3"/>
  <c r="Z43" i="3" s="1"/>
  <c r="K43" i="3"/>
  <c r="J43" i="3"/>
  <c r="AA42" i="3"/>
  <c r="X42" i="3"/>
  <c r="W42" i="3"/>
  <c r="S42" i="3"/>
  <c r="M42" i="3"/>
  <c r="AA41" i="3"/>
  <c r="X41" i="3"/>
  <c r="W41" i="3"/>
  <c r="S41" i="3"/>
  <c r="M41" i="3"/>
  <c r="K41" i="3"/>
  <c r="S40" i="3"/>
  <c r="M40" i="3"/>
  <c r="K40" i="3"/>
  <c r="AA39" i="3"/>
  <c r="X39" i="3"/>
  <c r="S39" i="3"/>
  <c r="M39" i="3"/>
  <c r="AA38" i="3"/>
  <c r="X38" i="3"/>
  <c r="W38" i="3"/>
  <c r="S38" i="3"/>
  <c r="M38" i="3"/>
  <c r="S37" i="3"/>
  <c r="M37" i="3"/>
  <c r="AA21" i="3"/>
  <c r="AA20" i="3"/>
  <c r="AA18" i="3"/>
  <c r="AA17" i="3"/>
  <c r="X17" i="3"/>
  <c r="X21" i="3"/>
  <c r="X20" i="3"/>
  <c r="W21" i="3"/>
  <c r="W20" i="3"/>
  <c r="X18" i="3"/>
  <c r="W17" i="3"/>
  <c r="S17" i="3"/>
  <c r="S18" i="3"/>
  <c r="S19" i="3"/>
  <c r="S20" i="3"/>
  <c r="S21" i="3"/>
  <c r="S22" i="3"/>
  <c r="S23" i="3"/>
  <c r="S24" i="3"/>
  <c r="S25" i="3"/>
  <c r="S26" i="3"/>
  <c r="S27" i="3"/>
  <c r="S28" i="3"/>
  <c r="S29" i="3"/>
  <c r="S30" i="3"/>
  <c r="S16" i="3"/>
  <c r="M17" i="3"/>
  <c r="M18" i="3"/>
  <c r="M19" i="3"/>
  <c r="M20" i="3"/>
  <c r="M21" i="3"/>
  <c r="M22" i="3"/>
  <c r="M23" i="3"/>
  <c r="M24" i="3"/>
  <c r="M25" i="3"/>
  <c r="M26" i="3"/>
  <c r="M27" i="3"/>
  <c r="M28" i="3"/>
  <c r="M29" i="3"/>
  <c r="M30" i="3"/>
  <c r="L22" i="3"/>
  <c r="T22" i="3" s="1"/>
  <c r="L23" i="3"/>
  <c r="T23" i="3" s="1"/>
  <c r="L24" i="3"/>
  <c r="T24" i="3" s="1"/>
  <c r="L25" i="3"/>
  <c r="T25" i="3" s="1"/>
  <c r="L26" i="3"/>
  <c r="T26" i="3" s="1"/>
  <c r="L27" i="3"/>
  <c r="T27" i="3" s="1"/>
  <c r="L28" i="3"/>
  <c r="T28" i="3" s="1"/>
  <c r="L29" i="3"/>
  <c r="T29" i="3" s="1"/>
  <c r="L30" i="3"/>
  <c r="T30" i="3" s="1"/>
  <c r="K19" i="3"/>
  <c r="K20" i="3"/>
  <c r="K22" i="3"/>
  <c r="K23" i="3"/>
  <c r="K24" i="3"/>
  <c r="K25" i="3"/>
  <c r="K26" i="3"/>
  <c r="K27" i="3"/>
  <c r="K28" i="3"/>
  <c r="K29" i="3"/>
  <c r="K30" i="3"/>
  <c r="J22" i="3"/>
  <c r="J23" i="3"/>
  <c r="J24" i="3"/>
  <c r="J25" i="3"/>
  <c r="J26" i="3"/>
  <c r="J27" i="3"/>
  <c r="J28" i="3"/>
  <c r="J29" i="3"/>
  <c r="J30" i="3"/>
  <c r="M16" i="3"/>
  <c r="W17" i="1"/>
  <c r="W28" i="1" s="1"/>
  <c r="E37" i="1" s="1"/>
  <c r="AB105" i="3" l="1"/>
  <c r="AB231" i="3"/>
  <c r="Z186" i="3"/>
  <c r="Z206" i="3"/>
  <c r="Z212" i="3" s="1"/>
  <c r="Z214" i="3" s="1"/>
  <c r="Z228" i="3"/>
  <c r="Z252" i="3"/>
  <c r="AB185" i="3"/>
  <c r="AB191" i="3" s="1"/>
  <c r="Z194" i="3" s="1"/>
  <c r="Z105" i="3"/>
  <c r="Z60" i="3"/>
  <c r="Z102" i="3"/>
  <c r="Z167" i="3"/>
  <c r="AB59" i="3"/>
  <c r="AB65" i="3" s="1"/>
  <c r="Z68" i="3" s="1"/>
  <c r="Z84" i="3"/>
  <c r="Z126" i="3"/>
  <c r="Z147" i="3"/>
  <c r="Z209" i="3"/>
  <c r="AB248" i="3"/>
  <c r="AB254" i="3" s="1"/>
  <c r="Z257" i="3" s="1"/>
  <c r="AB38" i="3"/>
  <c r="Z249" i="3"/>
  <c r="AB62" i="3"/>
  <c r="Z81" i="3"/>
  <c r="AB84" i="3"/>
  <c r="Z123" i="3"/>
  <c r="AB126" i="3"/>
  <c r="Z144" i="3"/>
  <c r="AB147" i="3"/>
  <c r="Z189" i="3"/>
  <c r="Z231" i="3"/>
  <c r="L37" i="1"/>
  <c r="E46" i="1"/>
  <c r="L46" i="1" s="1"/>
  <c r="Y22" i="3"/>
  <c r="Z22" i="3" s="1"/>
  <c r="T43" i="3"/>
  <c r="Z59" i="3"/>
  <c r="Z65" i="3" s="1"/>
  <c r="Z67" i="3" s="1"/>
  <c r="AB63" i="3"/>
  <c r="Z83" i="3"/>
  <c r="Z104" i="3"/>
  <c r="Z125" i="3"/>
  <c r="AB144" i="3"/>
  <c r="Z165" i="3"/>
  <c r="AB167" i="3"/>
  <c r="AB189" i="3"/>
  <c r="AB206" i="3"/>
  <c r="AB212" i="3" s="1"/>
  <c r="Z215" i="3" s="1"/>
  <c r="Z207" i="3"/>
  <c r="AB209" i="3"/>
  <c r="Z230" i="3"/>
  <c r="AB252" i="3"/>
  <c r="AB41" i="3"/>
  <c r="Z62" i="3"/>
  <c r="T63" i="3"/>
  <c r="Z80" i="3"/>
  <c r="Z86" i="3" s="1"/>
  <c r="Z88" i="3" s="1"/>
  <c r="AB83" i="3"/>
  <c r="AB104" i="3"/>
  <c r="AB125" i="3"/>
  <c r="Z146" i="3"/>
  <c r="AB164" i="3"/>
  <c r="AB170" i="3" s="1"/>
  <c r="Z173" i="3" s="1"/>
  <c r="Z168" i="3"/>
  <c r="Z188" i="3"/>
  <c r="AB207" i="3"/>
  <c r="Z210" i="3"/>
  <c r="Z227" i="3"/>
  <c r="Z233" i="3" s="1"/>
  <c r="Z235" i="3" s="1"/>
  <c r="AB230" i="3"/>
  <c r="Z251" i="3"/>
  <c r="AB17" i="3"/>
  <c r="Z63" i="3"/>
  <c r="AB80" i="3"/>
  <c r="AB86" i="3" s="1"/>
  <c r="Z89" i="3" s="1"/>
  <c r="AB101" i="3"/>
  <c r="AB107" i="3" s="1"/>
  <c r="Z110" i="3" s="1"/>
  <c r="AB122" i="3"/>
  <c r="AB128" i="3" s="1"/>
  <c r="Z131" i="3" s="1"/>
  <c r="AB146" i="3"/>
  <c r="AB168" i="3"/>
  <c r="AB188" i="3"/>
  <c r="AB210" i="3"/>
  <c r="AB227" i="3"/>
  <c r="AB233" i="3" s="1"/>
  <c r="Z236" i="3" s="1"/>
  <c r="AB251" i="3"/>
  <c r="AB228" i="3"/>
  <c r="Z248" i="3"/>
  <c r="Z254" i="3" s="1"/>
  <c r="Z256" i="3" s="1"/>
  <c r="AB249" i="3"/>
  <c r="AB123" i="3"/>
  <c r="Z185" i="3"/>
  <c r="Z191" i="3" s="1"/>
  <c r="Z193" i="3" s="1"/>
  <c r="AB186" i="3"/>
  <c r="Z164" i="3"/>
  <c r="Z170" i="3" s="1"/>
  <c r="Z172" i="3" s="1"/>
  <c r="AB165" i="3"/>
  <c r="Z143" i="3"/>
  <c r="Z149" i="3" s="1"/>
  <c r="Z151" i="3" s="1"/>
  <c r="AB143" i="3"/>
  <c r="AB149" i="3" s="1"/>
  <c r="Z152" i="3" s="1"/>
  <c r="Z122" i="3"/>
  <c r="Z128" i="3" s="1"/>
  <c r="Z130" i="3" s="1"/>
  <c r="Z101" i="3"/>
  <c r="Z107" i="3" s="1"/>
  <c r="Z109" i="3" s="1"/>
  <c r="AB102" i="3"/>
  <c r="AB81" i="3"/>
  <c r="T64" i="3"/>
  <c r="T58" i="3"/>
  <c r="AB60" i="3"/>
  <c r="T59" i="3"/>
  <c r="AB39" i="3"/>
  <c r="AB42" i="3"/>
  <c r="AB18" i="3"/>
  <c r="AB20" i="3"/>
  <c r="AB21" i="3"/>
  <c r="AJ6" i="3"/>
  <c r="AJ5" i="3"/>
  <c r="AJ2" i="3"/>
  <c r="AI6" i="3"/>
  <c r="AI5" i="3"/>
  <c r="AI3" i="3"/>
  <c r="AI2" i="3"/>
  <c r="AG3" i="3"/>
  <c r="AG4" i="3"/>
  <c r="AG5" i="3"/>
  <c r="AG6" i="3"/>
  <c r="AG2" i="3"/>
  <c r="R25" i="1"/>
  <c r="T25" i="1" s="1"/>
  <c r="R24" i="1"/>
  <c r="T24" i="1" s="1"/>
  <c r="R22" i="1"/>
  <c r="T22" i="1" s="1"/>
  <c r="R21" i="1"/>
  <c r="T21" i="1" s="1"/>
  <c r="R17" i="1"/>
  <c r="T17" i="1" s="1"/>
  <c r="AV16" i="3" l="1"/>
  <c r="AV142" i="3"/>
  <c r="AV121" i="3"/>
  <c r="AV100" i="3"/>
  <c r="AV58" i="3"/>
  <c r="AV226" i="3"/>
  <c r="AV205" i="3"/>
  <c r="AV184" i="3"/>
  <c r="AV37" i="3"/>
  <c r="AV79" i="3"/>
  <c r="AV247" i="3"/>
  <c r="AV163" i="3"/>
  <c r="AV227" i="3"/>
  <c r="AV206" i="3"/>
  <c r="AV185" i="3"/>
  <c r="AV81" i="3"/>
  <c r="AV38" i="3"/>
  <c r="AV249" i="3"/>
  <c r="AV165" i="3"/>
  <c r="AV80" i="3"/>
  <c r="AV60" i="3"/>
  <c r="AV248" i="3"/>
  <c r="AV164" i="3"/>
  <c r="AV144" i="3"/>
  <c r="AV123" i="3"/>
  <c r="AV102" i="3"/>
  <c r="AV228" i="3"/>
  <c r="AV101" i="3"/>
  <c r="AV39" i="3"/>
  <c r="AV143" i="3"/>
  <c r="AV59" i="3"/>
  <c r="AV207" i="3"/>
  <c r="AV186" i="3"/>
  <c r="AV122" i="3"/>
  <c r="AU16" i="3"/>
  <c r="AU247" i="3"/>
  <c r="AU163" i="3"/>
  <c r="AU142" i="3"/>
  <c r="AU121" i="3"/>
  <c r="AU100" i="3"/>
  <c r="AU58" i="3"/>
  <c r="AU226" i="3"/>
  <c r="AU205" i="3"/>
  <c r="AU184" i="3"/>
  <c r="AU37" i="3"/>
  <c r="AU79" i="3"/>
  <c r="AW249" i="3"/>
  <c r="BE249" i="3" s="1"/>
  <c r="AW165" i="3"/>
  <c r="BE165" i="3" s="1"/>
  <c r="AW80" i="3"/>
  <c r="AW60" i="3"/>
  <c r="BE60" i="3" s="1"/>
  <c r="AW248" i="3"/>
  <c r="AW164" i="3"/>
  <c r="AW144" i="3"/>
  <c r="BE144" i="3" s="1"/>
  <c r="AW123" i="3"/>
  <c r="BE123" i="3" s="1"/>
  <c r="AW102" i="3"/>
  <c r="BE102" i="3" s="1"/>
  <c r="AW227" i="3"/>
  <c r="AW228" i="3"/>
  <c r="BE228" i="3" s="1"/>
  <c r="AW207" i="3"/>
  <c r="BE207" i="3" s="1"/>
  <c r="AW186" i="3"/>
  <c r="BE186" i="3" s="1"/>
  <c r="AW143" i="3"/>
  <c r="AW122" i="3"/>
  <c r="AW101" i="3"/>
  <c r="AW59" i="3"/>
  <c r="AW39" i="3"/>
  <c r="BE39" i="3" s="1"/>
  <c r="AW206" i="3"/>
  <c r="AW185" i="3"/>
  <c r="AW81" i="3"/>
  <c r="BE81" i="3" s="1"/>
  <c r="AW38" i="3"/>
  <c r="AU250" i="3"/>
  <c r="AU229" i="3"/>
  <c r="AU104" i="3"/>
  <c r="AU62" i="3"/>
  <c r="AU209" i="3"/>
  <c r="AU188" i="3"/>
  <c r="AU166" i="3"/>
  <c r="AU146" i="3"/>
  <c r="AU125" i="3"/>
  <c r="AU82" i="3"/>
  <c r="AU41" i="3"/>
  <c r="AU251" i="3"/>
  <c r="AU230" i="3"/>
  <c r="AU103" i="3"/>
  <c r="AU61" i="3"/>
  <c r="AU208" i="3"/>
  <c r="AU187" i="3"/>
  <c r="AU40" i="3"/>
  <c r="AU124" i="3"/>
  <c r="AU145" i="3"/>
  <c r="AU167" i="3"/>
  <c r="AU83" i="3"/>
  <c r="AU228" i="3"/>
  <c r="AU207" i="3"/>
  <c r="AU186" i="3"/>
  <c r="AU143" i="3"/>
  <c r="AU122" i="3"/>
  <c r="AU101" i="3"/>
  <c r="AU59" i="3"/>
  <c r="AU39" i="3"/>
  <c r="AU38" i="3"/>
  <c r="AU227" i="3"/>
  <c r="AU206" i="3"/>
  <c r="AU185" i="3"/>
  <c r="AU81" i="3"/>
  <c r="AU249" i="3"/>
  <c r="AU165" i="3"/>
  <c r="AU80" i="3"/>
  <c r="AU60" i="3"/>
  <c r="AU248" i="3"/>
  <c r="AU123" i="3"/>
  <c r="AU102" i="3"/>
  <c r="AU164" i="3"/>
  <c r="AU144" i="3"/>
  <c r="AV21" i="3"/>
  <c r="AV252" i="3"/>
  <c r="AV84" i="3"/>
  <c r="AV168" i="3"/>
  <c r="AV231" i="3"/>
  <c r="AV105" i="3"/>
  <c r="AV63" i="3"/>
  <c r="AV210" i="3"/>
  <c r="AV126" i="3"/>
  <c r="AV189" i="3"/>
  <c r="AV147" i="3"/>
  <c r="AV42" i="3"/>
  <c r="AW16" i="3"/>
  <c r="BE16" i="3" s="1"/>
  <c r="AW226" i="3"/>
  <c r="AW205" i="3"/>
  <c r="AW184" i="3"/>
  <c r="AW37" i="3"/>
  <c r="AW79" i="3"/>
  <c r="AW247" i="3"/>
  <c r="AW163" i="3"/>
  <c r="AW142" i="3"/>
  <c r="AW58" i="3"/>
  <c r="AW100" i="3"/>
  <c r="AW121" i="3"/>
  <c r="AW251" i="3"/>
  <c r="BE251" i="3" s="1"/>
  <c r="AW230" i="3"/>
  <c r="BE230" i="3" s="1"/>
  <c r="AW103" i="3"/>
  <c r="AW61" i="3"/>
  <c r="AW208" i="3"/>
  <c r="AW187" i="3"/>
  <c r="AW167" i="3"/>
  <c r="BE167" i="3" s="1"/>
  <c r="AW145" i="3"/>
  <c r="AW124" i="3"/>
  <c r="AW83" i="3"/>
  <c r="BE83" i="3" s="1"/>
  <c r="AW40" i="3"/>
  <c r="AW209" i="3"/>
  <c r="BE209" i="3" s="1"/>
  <c r="AW250" i="3"/>
  <c r="AW229" i="3"/>
  <c r="AW104" i="3"/>
  <c r="BE104" i="3" s="1"/>
  <c r="AW62" i="3"/>
  <c r="BE62" i="3" s="1"/>
  <c r="AW146" i="3"/>
  <c r="BE146" i="3" s="1"/>
  <c r="AW41" i="3"/>
  <c r="BE41" i="3" s="1"/>
  <c r="AW82" i="3"/>
  <c r="AW166" i="3"/>
  <c r="AW125" i="3"/>
  <c r="BE125" i="3" s="1"/>
  <c r="AW188" i="3"/>
  <c r="BE188" i="3" s="1"/>
  <c r="AU21" i="3"/>
  <c r="AU231" i="3"/>
  <c r="AU210" i="3"/>
  <c r="AU189" i="3"/>
  <c r="AU147" i="3"/>
  <c r="AU126" i="3"/>
  <c r="AU42" i="3"/>
  <c r="AU252" i="3"/>
  <c r="AU84" i="3"/>
  <c r="AU168" i="3"/>
  <c r="AU63" i="3"/>
  <c r="AU105" i="3"/>
  <c r="AW21" i="3"/>
  <c r="BE21" i="3" s="1"/>
  <c r="AW168" i="3"/>
  <c r="AW105" i="3"/>
  <c r="AW63" i="3"/>
  <c r="AW231" i="3"/>
  <c r="AW210" i="3"/>
  <c r="AW189" i="3"/>
  <c r="AW147" i="3"/>
  <c r="AW126" i="3"/>
  <c r="AW42" i="3"/>
  <c r="AW252" i="3"/>
  <c r="AW84" i="3"/>
  <c r="Z239" i="3"/>
  <c r="Z260" i="3"/>
  <c r="Z218" i="3"/>
  <c r="Z197" i="3"/>
  <c r="AW17" i="3"/>
  <c r="AW18" i="3"/>
  <c r="BE18" i="3" s="1"/>
  <c r="AV17" i="3"/>
  <c r="AV18" i="3"/>
  <c r="BJ21" i="3"/>
  <c r="BK21" i="3" s="1"/>
  <c r="AU19" i="3"/>
  <c r="AU20" i="3"/>
  <c r="AU18" i="3"/>
  <c r="AU17" i="3"/>
  <c r="AW20" i="3"/>
  <c r="BE20" i="3" s="1"/>
  <c r="AW19" i="3"/>
  <c r="BJ17" i="3" s="1"/>
  <c r="BK17" i="3" s="1"/>
  <c r="Z71" i="3"/>
  <c r="Z113" i="3"/>
  <c r="Z92" i="3"/>
  <c r="J39" i="3"/>
  <c r="J38" i="3"/>
  <c r="K21" i="3"/>
  <c r="K42" i="3"/>
  <c r="L16" i="3"/>
  <c r="Y17" i="3" s="1"/>
  <c r="Z17" i="3" s="1"/>
  <c r="L37" i="3"/>
  <c r="L40" i="3"/>
  <c r="L41" i="3"/>
  <c r="T41" i="3" s="1"/>
  <c r="J21" i="3"/>
  <c r="J42" i="3"/>
  <c r="Z134" i="3"/>
  <c r="Z176" i="3"/>
  <c r="L21" i="3"/>
  <c r="Y21" i="3" s="1"/>
  <c r="Z21" i="3" s="1"/>
  <c r="L42" i="3"/>
  <c r="J16" i="3"/>
  <c r="J37" i="3"/>
  <c r="K16" i="3"/>
  <c r="K37" i="3"/>
  <c r="L39" i="3"/>
  <c r="T39" i="3" s="1"/>
  <c r="L38" i="3"/>
  <c r="J41" i="3"/>
  <c r="J40" i="3"/>
  <c r="K39" i="3"/>
  <c r="K38" i="3"/>
  <c r="Z155" i="3"/>
  <c r="AB44" i="3"/>
  <c r="Z47" i="3" s="1"/>
  <c r="AB23" i="3"/>
  <c r="Z26" i="3" s="1"/>
  <c r="L19" i="3"/>
  <c r="L20" i="3"/>
  <c r="T20" i="3" s="1"/>
  <c r="L17" i="3"/>
  <c r="L18" i="3"/>
  <c r="T18" i="3" s="1"/>
  <c r="J19" i="3"/>
  <c r="J20" i="3"/>
  <c r="K17" i="3"/>
  <c r="K18" i="3"/>
  <c r="J17" i="3"/>
  <c r="J18" i="3"/>
  <c r="BE42" i="3" l="1"/>
  <c r="BJ42" i="3"/>
  <c r="BK42" i="3" s="1"/>
  <c r="BE210" i="3"/>
  <c r="BJ210" i="3"/>
  <c r="BK210" i="3" s="1"/>
  <c r="BE168" i="3"/>
  <c r="BJ168" i="3"/>
  <c r="BK168" i="3" s="1"/>
  <c r="BE166" i="3"/>
  <c r="BJ165" i="3"/>
  <c r="BK165" i="3" s="1"/>
  <c r="BJ144" i="3"/>
  <c r="BK144" i="3" s="1"/>
  <c r="BE145" i="3"/>
  <c r="BJ60" i="3"/>
  <c r="BK60" i="3" s="1"/>
  <c r="BE61" i="3"/>
  <c r="BE121" i="3"/>
  <c r="BJ122" i="3"/>
  <c r="BK122" i="3" s="1"/>
  <c r="BE163" i="3"/>
  <c r="BJ164" i="3"/>
  <c r="BK164" i="3" s="1"/>
  <c r="BE184" i="3"/>
  <c r="BJ185" i="3"/>
  <c r="BK185" i="3" s="1"/>
  <c r="BE38" i="3"/>
  <c r="BJ41" i="3"/>
  <c r="BK41" i="3" s="1"/>
  <c r="BJ146" i="3"/>
  <c r="BK146" i="3" s="1"/>
  <c r="BE143" i="3"/>
  <c r="BE227" i="3"/>
  <c r="BJ230" i="3"/>
  <c r="BK230" i="3" s="1"/>
  <c r="BJ167" i="3"/>
  <c r="BK167" i="3" s="1"/>
  <c r="BE164" i="3"/>
  <c r="BE126" i="3"/>
  <c r="BJ126" i="3"/>
  <c r="BK126" i="3" s="1"/>
  <c r="BJ231" i="3"/>
  <c r="BK231" i="3" s="1"/>
  <c r="BE231" i="3"/>
  <c r="BJ81" i="3"/>
  <c r="BK81" i="3" s="1"/>
  <c r="BE82" i="3"/>
  <c r="BJ39" i="3"/>
  <c r="BK39" i="3" s="1"/>
  <c r="BE40" i="3"/>
  <c r="BJ102" i="3"/>
  <c r="BK102" i="3" s="1"/>
  <c r="BE103" i="3"/>
  <c r="BE100" i="3"/>
  <c r="BJ101" i="3"/>
  <c r="BK101" i="3" s="1"/>
  <c r="BE247" i="3"/>
  <c r="BJ248" i="3"/>
  <c r="BK248" i="3" s="1"/>
  <c r="BE205" i="3"/>
  <c r="BJ206" i="3"/>
  <c r="BK206" i="3" s="1"/>
  <c r="BJ62" i="3"/>
  <c r="BK62" i="3" s="1"/>
  <c r="BE59" i="3"/>
  <c r="BE248" i="3"/>
  <c r="BJ251" i="3"/>
  <c r="BK251" i="3" s="1"/>
  <c r="BE84" i="3"/>
  <c r="BJ84" i="3"/>
  <c r="BK84" i="3" s="1"/>
  <c r="BE147" i="3"/>
  <c r="BJ147" i="3"/>
  <c r="BK147" i="3" s="1"/>
  <c r="BE63" i="3"/>
  <c r="BJ63" i="3"/>
  <c r="BK63" i="3" s="1"/>
  <c r="BJ228" i="3"/>
  <c r="BK228" i="3" s="1"/>
  <c r="BE229" i="3"/>
  <c r="BJ186" i="3"/>
  <c r="BK186" i="3" s="1"/>
  <c r="BE187" i="3"/>
  <c r="BE58" i="3"/>
  <c r="BJ59" i="3"/>
  <c r="BK59" i="3" s="1"/>
  <c r="BE79" i="3"/>
  <c r="BJ80" i="3"/>
  <c r="BK80" i="3" s="1"/>
  <c r="BE226" i="3"/>
  <c r="BJ227" i="3"/>
  <c r="BK227" i="3" s="1"/>
  <c r="BE185" i="3"/>
  <c r="BJ188" i="3"/>
  <c r="BK188" i="3" s="1"/>
  <c r="BJ104" i="3"/>
  <c r="BK104" i="3" s="1"/>
  <c r="BE101" i="3"/>
  <c r="BE252" i="3"/>
  <c r="BJ252" i="3"/>
  <c r="BK252" i="3" s="1"/>
  <c r="BE189" i="3"/>
  <c r="BJ189" i="3"/>
  <c r="BK189" i="3" s="1"/>
  <c r="BE105" i="3"/>
  <c r="BJ105" i="3"/>
  <c r="BK105" i="3" s="1"/>
  <c r="BE250" i="3"/>
  <c r="BJ249" i="3"/>
  <c r="BK249" i="3" s="1"/>
  <c r="BJ123" i="3"/>
  <c r="BK123" i="3" s="1"/>
  <c r="BE124" i="3"/>
  <c r="BJ207" i="3"/>
  <c r="BK207" i="3" s="1"/>
  <c r="BE208" i="3"/>
  <c r="BE142" i="3"/>
  <c r="BJ143" i="3"/>
  <c r="BK143" i="3" s="1"/>
  <c r="BE37" i="3"/>
  <c r="BJ38" i="3"/>
  <c r="BK38" i="3" s="1"/>
  <c r="BE206" i="3"/>
  <c r="BJ209" i="3"/>
  <c r="BK209" i="3" s="1"/>
  <c r="BJ125" i="3"/>
  <c r="BK125" i="3" s="1"/>
  <c r="BE122" i="3"/>
  <c r="BE80" i="3"/>
  <c r="BJ83" i="3"/>
  <c r="BK83" i="3" s="1"/>
  <c r="BE19" i="3"/>
  <c r="BJ18" i="3"/>
  <c r="BK18" i="3" s="1"/>
  <c r="T16" i="3"/>
  <c r="BE17" i="3"/>
  <c r="BJ20" i="3"/>
  <c r="BK20" i="3" s="1"/>
  <c r="T21" i="3"/>
  <c r="Y41" i="3"/>
  <c r="Z41" i="3" s="1"/>
  <c r="T38" i="3"/>
  <c r="T40" i="3"/>
  <c r="Y39" i="3"/>
  <c r="Z39" i="3" s="1"/>
  <c r="T42" i="3"/>
  <c r="Y42" i="3"/>
  <c r="Z42" i="3" s="1"/>
  <c r="Y38" i="3"/>
  <c r="Z38" i="3" s="1"/>
  <c r="T37" i="3"/>
  <c r="Y18" i="3"/>
  <c r="Z18" i="3" s="1"/>
  <c r="Y20" i="3"/>
  <c r="Z20" i="3" s="1"/>
  <c r="T17" i="3"/>
  <c r="T19" i="3"/>
  <c r="BK149" i="3" l="1"/>
  <c r="BK151" i="3" s="1"/>
  <c r="BK155" i="3" s="1"/>
  <c r="BK44" i="3"/>
  <c r="BK46" i="3" s="1"/>
  <c r="BK50" i="3" s="1"/>
  <c r="BK233" i="3"/>
  <c r="BK235" i="3" s="1"/>
  <c r="BK239" i="3" s="1"/>
  <c r="BK170" i="3"/>
  <c r="BK172" i="3" s="1"/>
  <c r="BK176" i="3" s="1"/>
  <c r="BK254" i="3"/>
  <c r="BK256" i="3" s="1"/>
  <c r="BK260" i="3" s="1"/>
  <c r="BK86" i="3"/>
  <c r="BK88" i="3" s="1"/>
  <c r="BK92" i="3" s="1"/>
  <c r="BK65" i="3"/>
  <c r="BK67" i="3" s="1"/>
  <c r="BK71" i="3" s="1"/>
  <c r="BK212" i="3"/>
  <c r="BK214" i="3" s="1"/>
  <c r="BK218" i="3" s="1"/>
  <c r="BK107" i="3"/>
  <c r="BK109" i="3" s="1"/>
  <c r="BK113" i="3" s="1"/>
  <c r="BK191" i="3"/>
  <c r="BK193" i="3" s="1"/>
  <c r="BK197" i="3" s="1"/>
  <c r="BK128" i="3"/>
  <c r="BK130" i="3" s="1"/>
  <c r="BK134" i="3" s="1"/>
  <c r="BK23" i="3"/>
  <c r="BK25" i="3" s="1"/>
  <c r="BK29" i="3" s="1"/>
  <c r="Z44" i="3"/>
  <c r="Z46" i="3" s="1"/>
  <c r="Z50" i="3" s="1"/>
  <c r="Z23" i="3"/>
  <c r="Z25" i="3" s="1"/>
  <c r="Z29" i="3" s="1"/>
  <c r="Q25" i="1" l="1"/>
  <c r="Q24" i="1"/>
  <c r="Q22" i="1"/>
  <c r="Q21" i="1"/>
  <c r="O18" i="1"/>
  <c r="Q18" i="1" s="1"/>
  <c r="O19" i="1"/>
  <c r="Q19" i="1" s="1"/>
  <c r="O17" i="1"/>
  <c r="Q17" i="1" s="1"/>
  <c r="K25" i="1"/>
  <c r="K24" i="1"/>
  <c r="I27" i="1"/>
  <c r="I22" i="1"/>
  <c r="K22" i="1" s="1"/>
  <c r="I21" i="1"/>
  <c r="K21" i="1" s="1"/>
  <c r="I18" i="1"/>
  <c r="K18" i="1" s="1"/>
  <c r="I19" i="1"/>
  <c r="K19" i="1" s="1"/>
  <c r="I17" i="1"/>
  <c r="K17" i="1" s="1"/>
  <c r="H25" i="1"/>
  <c r="H24" i="1"/>
  <c r="F27" i="1"/>
  <c r="F22" i="1"/>
  <c r="H22" i="1" s="1"/>
  <c r="F21" i="1"/>
  <c r="H21" i="1" s="1"/>
  <c r="F18" i="1"/>
  <c r="H18" i="1" s="1"/>
  <c r="F19" i="1"/>
  <c r="H19" i="1" s="1"/>
  <c r="F17" i="1"/>
  <c r="H17" i="1" s="1"/>
  <c r="L27" i="1"/>
  <c r="E27" i="1"/>
  <c r="E11" i="1" s="1"/>
  <c r="Q27" i="1" l="1"/>
  <c r="Q28" i="1" s="1"/>
  <c r="T27" i="1"/>
  <c r="T28" i="1" s="1"/>
  <c r="N27" i="1"/>
  <c r="N28" i="1" s="1"/>
  <c r="K27" i="1"/>
  <c r="K28" i="1" s="1"/>
  <c r="H27" i="1"/>
  <c r="H28" i="1" s="1"/>
  <c r="E42" i="1" l="1"/>
  <c r="L42" i="1" s="1"/>
  <c r="E33" i="1"/>
  <c r="AC14" i="1" s="1"/>
  <c r="E32" i="1"/>
  <c r="L32" i="1" s="1"/>
  <c r="E41" i="1"/>
  <c r="L41" i="1" s="1"/>
  <c r="E43" i="1"/>
  <c r="L43" i="1" s="1"/>
  <c r="E34" i="1"/>
  <c r="L34" i="1" s="1"/>
  <c r="E36" i="1"/>
  <c r="E45" i="1"/>
  <c r="L45" i="1" s="1"/>
  <c r="E35" i="1"/>
  <c r="L35" i="1" s="1"/>
  <c r="E44" i="1"/>
  <c r="L44" i="1" s="1"/>
  <c r="AC17" i="1"/>
  <c r="L36" i="1"/>
  <c r="AC13" i="1" l="1"/>
  <c r="AC15" i="1"/>
  <c r="L33" i="1"/>
  <c r="L38" i="1" s="1"/>
  <c r="E51" i="1" s="1"/>
  <c r="G51" i="1" s="1"/>
  <c r="L47" i="1"/>
  <c r="AC16" i="1"/>
  <c r="E52" i="1" l="1"/>
  <c r="G52" i="1" s="1"/>
  <c r="G39" i="4" l="1"/>
  <c r="E46" i="4" s="1"/>
  <c r="G54" i="1"/>
  <c r="E31" i="4"/>
  <c r="G44" i="4" l="1"/>
</calcChain>
</file>

<file path=xl/sharedStrings.xml><?xml version="1.0" encoding="utf-8"?>
<sst xmlns="http://schemas.openxmlformats.org/spreadsheetml/2006/main" count="1398" uniqueCount="166">
  <si>
    <t>Artefacto</t>
  </si>
  <si>
    <t>uso/dd/pp</t>
  </si>
  <si>
    <t xml:space="preserve"> Usos de artefactos sanitarios </t>
  </si>
  <si>
    <t>Uso de artefactos predeterminados para proyectos residenciales</t>
  </si>
  <si>
    <t>Inodoro</t>
  </si>
  <si>
    <t>Ducha</t>
  </si>
  <si>
    <t>Lavamanos</t>
  </si>
  <si>
    <t>Lavaplatos</t>
  </si>
  <si>
    <t>Inodoro (Hombres)</t>
  </si>
  <si>
    <t>Inodoro (Mujeres)</t>
  </si>
  <si>
    <t>Urinal</t>
  </si>
  <si>
    <t>Lavamanos públicos</t>
  </si>
  <si>
    <t>Lavamanos privados</t>
  </si>
  <si>
    <t>Empleados (FTE)</t>
  </si>
  <si>
    <t>Visitantes</t>
  </si>
  <si>
    <t>Clientes minoristas</t>
  </si>
  <si>
    <t>Estudiantes</t>
  </si>
  <si>
    <t>Adaptado de  LEED, Reference Guide de Building Design and Construction v4</t>
  </si>
  <si>
    <t>Duración (min)</t>
  </si>
  <si>
    <t>Formulario AC-2</t>
  </si>
  <si>
    <t>n/a</t>
  </si>
  <si>
    <t>uso/dd/pp (Residentes)</t>
  </si>
  <si>
    <t>uso/dd/pp (Visitnates)</t>
  </si>
  <si>
    <t>Proyecto</t>
  </si>
  <si>
    <t>No. de Registro</t>
  </si>
  <si>
    <t>Fecha de Emisión</t>
  </si>
  <si>
    <t>CARGA DE OCUPACION DE PROYECTO</t>
  </si>
  <si>
    <t>Indicar la carga de ocupación total del proyecto residencial. Si el proyecto no puede preveer el % de hombres y mujeres debe considerarce una relación del 50%</t>
  </si>
  <si>
    <t>OCUPANTES</t>
  </si>
  <si>
    <t>Duchas</t>
  </si>
  <si>
    <t>Inodoros</t>
  </si>
  <si>
    <t>Urinales</t>
  </si>
  <si>
    <t>factor</t>
  </si>
  <si>
    <t>usos/dd</t>
  </si>
  <si>
    <t>Residentes (tiempo completo)</t>
  </si>
  <si>
    <t>Hombres Adultos</t>
  </si>
  <si>
    <t>Mujeres Adultas</t>
  </si>
  <si>
    <t>Niños</t>
  </si>
  <si>
    <t>Empleados (tiempo completo)</t>
  </si>
  <si>
    <t>Empleados (tiempo parcial)</t>
  </si>
  <si>
    <t>Estimacion de Visitas</t>
  </si>
  <si>
    <t>Usos Diarios Totales</t>
  </si>
  <si>
    <t>Usos de Duchas</t>
  </si>
  <si>
    <t>Usos de Inodoros</t>
  </si>
  <si>
    <t>Usos de Urinales</t>
  </si>
  <si>
    <t>Usos de Lavamanos</t>
  </si>
  <si>
    <t>Responsable</t>
  </si>
  <si>
    <t>Datos de Linea Base</t>
  </si>
  <si>
    <t>uso/dd total</t>
  </si>
  <si>
    <t>Marca</t>
  </si>
  <si>
    <t>Modelo</t>
  </si>
  <si>
    <t>Consumo / Uso</t>
  </si>
  <si>
    <t>Consumo diario total</t>
  </si>
  <si>
    <t>No. Unidades habitacionales</t>
  </si>
  <si>
    <t>uso/dd/unidad</t>
  </si>
  <si>
    <t>Usos de Lavaplatos</t>
  </si>
  <si>
    <t>-- de referencia --</t>
  </si>
  <si>
    <t>lpm @80psi</t>
  </si>
  <si>
    <t>lpd</t>
  </si>
  <si>
    <t>lpm @60psi</t>
  </si>
  <si>
    <t>lt</t>
  </si>
  <si>
    <t>Unidad Habitacional</t>
  </si>
  <si>
    <t>Tipología de Unidad Habitacional</t>
  </si>
  <si>
    <t>Información general del proyecto</t>
  </si>
  <si>
    <t>Consumo de Artefactos Sanitarios</t>
  </si>
  <si>
    <t>Ocupación</t>
  </si>
  <si>
    <t>Seleccionar</t>
  </si>
  <si>
    <t>tiempo</t>
  </si>
  <si>
    <t>LB</t>
  </si>
  <si>
    <t>Linea base</t>
  </si>
  <si>
    <t>consumo</t>
  </si>
  <si>
    <t>lpm</t>
  </si>
  <si>
    <t>Carga de ocupación</t>
  </si>
  <si>
    <t>lt/año</t>
  </si>
  <si>
    <t>lt/hab/día</t>
  </si>
  <si>
    <t>CONSUMO BASE DEL PROYECTO</t>
  </si>
  <si>
    <t>Lavandería</t>
  </si>
  <si>
    <t>lt/ciclo</t>
  </si>
  <si>
    <t>Usos de Lavandería</t>
  </si>
  <si>
    <t>Consumo</t>
  </si>
  <si>
    <t>Ahorro</t>
  </si>
  <si>
    <t>RESUMEN</t>
  </si>
  <si>
    <t>Consumo base (lt/día)</t>
  </si>
  <si>
    <t>Consumo mejorado (lt/día)</t>
  </si>
  <si>
    <t>Tiemp.</t>
  </si>
  <si>
    <t xml:space="preserve">Consumo de agua /día </t>
  </si>
  <si>
    <t>Línea base</t>
  </si>
  <si>
    <t>Consumo mejorado</t>
  </si>
  <si>
    <t>EFICIENCIA DE LA VIVIENDA</t>
  </si>
  <si>
    <t>LM</t>
  </si>
  <si>
    <t>Consumo Mejorado</t>
  </si>
  <si>
    <t>CONSUMO MEJORADO DEL PROYECTO</t>
  </si>
  <si>
    <t>-- AC-2 Artefactos --</t>
  </si>
  <si>
    <t>Resumen de Desempeño - Consumo de Agua</t>
  </si>
  <si>
    <t>Consumo base del proyecto</t>
  </si>
  <si>
    <t>Consumo mejorado del proyecto</t>
  </si>
  <si>
    <t>Ahorro de Consumo de Agua de Proyecto</t>
  </si>
  <si>
    <t>Ambiente</t>
  </si>
  <si>
    <t>Nombre designado del Espacio</t>
  </si>
  <si>
    <t>Estacion Meteorologica</t>
  </si>
  <si>
    <t>INSIVUMEH - Ciudad de Guatemala, Guatemala</t>
  </si>
  <si>
    <t>Direccion Postal</t>
  </si>
  <si>
    <t>7A. AVENDIA 14-57 ZONA 13</t>
  </si>
  <si>
    <t>Ubicacion</t>
  </si>
  <si>
    <t>Latitud:</t>
  </si>
  <si>
    <r>
      <t>14</t>
    </r>
    <r>
      <rPr>
        <sz val="11"/>
        <color theme="1"/>
        <rFont val="Calibri"/>
        <family val="2"/>
      </rPr>
      <t>°35'11"</t>
    </r>
  </si>
  <si>
    <t>Longitud:</t>
  </si>
  <si>
    <r>
      <t>90</t>
    </r>
    <r>
      <rPr>
        <sz val="11"/>
        <color theme="1"/>
        <rFont val="Calibri"/>
        <family val="2"/>
      </rPr>
      <t>°31'58"</t>
    </r>
  </si>
  <si>
    <t>Agua Pluvial - cantidad</t>
  </si>
  <si>
    <t>AÑO</t>
  </si>
  <si>
    <t>ENERO</t>
  </si>
  <si>
    <t>FEBRERO</t>
  </si>
  <si>
    <t>MARZO</t>
  </si>
  <si>
    <t>ABRIL</t>
  </si>
  <si>
    <t>MAYO</t>
  </si>
  <si>
    <t>JUNIO</t>
  </si>
  <si>
    <t>JULIO</t>
  </si>
  <si>
    <t>AGOSTO</t>
  </si>
  <si>
    <t>SEPTIEMBRE</t>
  </si>
  <si>
    <t>OCTUBRE</t>
  </si>
  <si>
    <t>NOVIEMBRE</t>
  </si>
  <si>
    <t>DICIEMBRE</t>
  </si>
  <si>
    <t>TOTAL</t>
  </si>
  <si>
    <t>mm</t>
  </si>
  <si>
    <t>Promedio</t>
  </si>
  <si>
    <r>
      <t>Percentil 25</t>
    </r>
    <r>
      <rPr>
        <sz val="11"/>
        <color theme="1"/>
        <rFont val="Calibri"/>
        <family val="2"/>
      </rPr>
      <t>°</t>
    </r>
  </si>
  <si>
    <t>Máximo</t>
  </si>
  <si>
    <t>Mínimo</t>
  </si>
  <si>
    <t>Tratamiento y Aprovechamiento de Agua</t>
  </si>
  <si>
    <t>Abasto de Agua por via Pluvial</t>
  </si>
  <si>
    <t xml:space="preserve">No. </t>
  </si>
  <si>
    <t>Nombre de Area de Captacion</t>
  </si>
  <si>
    <t>Descripcion de Area de Captación</t>
  </si>
  <si>
    <t>Dimensiones</t>
  </si>
  <si>
    <t>Factor de Escorrentía</t>
  </si>
  <si>
    <t>Volumen Anual Total Captado (lt)</t>
  </si>
  <si>
    <t>(m²)</t>
  </si>
  <si>
    <t>Potencialidad Total de Agua Pluvial Captada Anualmente</t>
  </si>
  <si>
    <t>Porcentaje Total de Agua Pluvial Aprovechado para Usos No Potables en el Proyecto</t>
  </si>
  <si>
    <t>Total de Agua Compensada con Aprovechamiento de Agua Pluvial</t>
  </si>
  <si>
    <t>RESUMEN DE MANEJO DE AGUAS SERVIDAS</t>
  </si>
  <si>
    <t>Aguas servidas</t>
  </si>
  <si>
    <t>Porcentaje de Agua Tratada Aprovechada</t>
  </si>
  <si>
    <t>%</t>
  </si>
  <si>
    <t xml:space="preserve">Balance de Agua </t>
  </si>
  <si>
    <t>+</t>
  </si>
  <si>
    <t>-</t>
  </si>
  <si>
    <t>Consumo de Agua Potable</t>
  </si>
  <si>
    <t>MANEJO DE AGUA BALANCE CERO</t>
  </si>
  <si>
    <t>Total de Agua Administrada</t>
  </si>
  <si>
    <t>Balance final de agua administrada</t>
  </si>
  <si>
    <t>Agua tratada aprovechada</t>
  </si>
  <si>
    <t xml:space="preserve">Agua infiltrada </t>
  </si>
  <si>
    <t xml:space="preserve">Otras producciones de agua </t>
  </si>
  <si>
    <t xml:space="preserve">EFICIENCIA </t>
  </si>
  <si>
    <t>UNIDADES HABITACIONALES</t>
  </si>
  <si>
    <t>ÁREAS COMUNES</t>
  </si>
  <si>
    <t>Lluvia Anual Incidente (mm)</t>
  </si>
  <si>
    <t>Producción</t>
  </si>
  <si>
    <t>Demanda</t>
  </si>
  <si>
    <t>Agua pluvial aprovechada</t>
  </si>
  <si>
    <t>Observaciones</t>
  </si>
  <si>
    <t>Uso de artefactos predeterminados para proyectos no residenciales</t>
  </si>
  <si>
    <r>
      <t xml:space="preserve">El </t>
    </r>
    <r>
      <rPr>
        <b/>
        <sz val="10"/>
        <color theme="0"/>
        <rFont val="Arial"/>
        <family val="2"/>
      </rPr>
      <t>Formulario A-C2</t>
    </r>
    <r>
      <rPr>
        <sz val="10"/>
        <color theme="0"/>
        <rFont val="Arial"/>
        <family val="2"/>
      </rPr>
      <t xml:space="preserve"> es una herramienta de cálculo elaborada por el departamento técnico del Guatemala Green Building Council cómo un medio de verificación de desempeño para el Sistema de Certificación CASA Guatemala. Queda prohibida su reproducción total o parcial sin previa autorización de sus autores, o su utilización para beneficio propio o para tercereos en fines que no sean asociados al proeso de certificación de un proyecto.</t>
    </r>
  </si>
  <si>
    <t>AGUA / Logro 2 - Cálculo de Reducción de Agua para Higiene</t>
  </si>
  <si>
    <t>V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</si>
</sst>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quot;* #,##0.00_-;\-&quot;Q&quot;* #,##0.00_-;_-&quot;Q&quot;* &quot;-&quot;??_-;_-@_-"/>
    <numFmt numFmtId="164" formatCode="0.0"/>
    <numFmt numFmtId="165" formatCode="#,##0.0"/>
    <numFmt numFmtId="166" formatCode="0.0%"/>
  </numFmts>
  <fonts count="37" x14ac:knownFonts="1">
    <font>
      <sz val="11"/>
      <color theme="1"/>
      <name val="Calibri"/>
      <family val="2"/>
      <scheme val="minor"/>
    </font>
    <font>
      <b/>
      <sz val="11"/>
      <color theme="1"/>
      <name val="Calibri"/>
      <family val="2"/>
      <scheme val="minor"/>
    </font>
    <font>
      <b/>
      <sz val="18"/>
      <color theme="1"/>
      <name val="Calibri"/>
      <family val="2"/>
      <scheme val="minor"/>
    </font>
    <font>
      <b/>
      <sz val="14"/>
      <color theme="1"/>
      <name val="Calibri"/>
      <family val="2"/>
      <scheme val="minor"/>
    </font>
    <font>
      <sz val="11"/>
      <color theme="1"/>
      <name val="Calibri"/>
      <family val="2"/>
      <scheme val="minor"/>
    </font>
    <font>
      <sz val="11"/>
      <color rgb="FFFF0000"/>
      <name val="Calibri"/>
      <family val="2"/>
      <scheme val="minor"/>
    </font>
    <font>
      <sz val="11"/>
      <color theme="1"/>
      <name val="Arial Black"/>
      <family val="2"/>
    </font>
    <font>
      <sz val="9"/>
      <color theme="1"/>
      <name val="Calibri"/>
      <family val="2"/>
      <scheme val="minor"/>
    </font>
    <font>
      <sz val="8"/>
      <color theme="1"/>
      <name val="Calibri"/>
      <family val="2"/>
      <scheme val="minor"/>
    </font>
    <font>
      <b/>
      <sz val="11"/>
      <color rgb="FFFF0000"/>
      <name val="Calibri"/>
      <family val="2"/>
      <scheme val="minor"/>
    </font>
    <font>
      <b/>
      <sz val="12"/>
      <color theme="1"/>
      <name val="Calibri"/>
      <family val="2"/>
      <scheme val="minor"/>
    </font>
    <font>
      <b/>
      <sz val="16"/>
      <color theme="1"/>
      <name val="Calibri"/>
      <family val="2"/>
      <scheme val="minor"/>
    </font>
    <font>
      <sz val="11"/>
      <color theme="1"/>
      <name val="Calibri"/>
      <family val="2"/>
    </font>
    <font>
      <sz val="10"/>
      <color indexed="8"/>
      <name val="Arial"/>
      <family val="2"/>
    </font>
    <font>
      <sz val="8"/>
      <name val="Arial"/>
      <family val="2"/>
    </font>
    <font>
      <sz val="8"/>
      <color indexed="8"/>
      <name val="Arial"/>
      <family val="2"/>
    </font>
    <font>
      <b/>
      <sz val="10"/>
      <color rgb="FF000000"/>
      <name val="Arial"/>
      <family val="2"/>
    </font>
    <font>
      <sz val="10"/>
      <color theme="0"/>
      <name val="Arial"/>
      <family val="2"/>
    </font>
    <font>
      <b/>
      <sz val="10"/>
      <color theme="0"/>
      <name val="Arial"/>
      <family val="2"/>
    </font>
    <font>
      <sz val="8"/>
      <color theme="0"/>
      <name val="Arial"/>
      <family val="2"/>
    </font>
    <font>
      <sz val="11"/>
      <color theme="1"/>
      <name val="Aptos Narrow"/>
      <family val="2"/>
    </font>
    <font>
      <b/>
      <sz val="18"/>
      <color theme="1"/>
      <name val="Aptos Narrow"/>
      <family val="2"/>
    </font>
    <font>
      <b/>
      <sz val="14"/>
      <color theme="1"/>
      <name val="Aptos Narrow"/>
      <family val="2"/>
    </font>
    <font>
      <b/>
      <sz val="11"/>
      <color theme="1"/>
      <name val="Aptos Narrow"/>
      <family val="2"/>
    </font>
    <font>
      <i/>
      <sz val="8"/>
      <color theme="1"/>
      <name val="Aptos Narrow"/>
      <family val="2"/>
    </font>
    <font>
      <b/>
      <sz val="12"/>
      <color theme="1"/>
      <name val="Aptos Narrow"/>
      <family val="2"/>
    </font>
    <font>
      <sz val="8"/>
      <color theme="1"/>
      <name val="Aptos Narrow"/>
      <family val="2"/>
    </font>
    <font>
      <i/>
      <sz val="9"/>
      <color theme="1"/>
      <name val="Aptos Narrow"/>
      <family val="2"/>
    </font>
    <font>
      <sz val="9"/>
      <color theme="1"/>
      <name val="Aptos Narrow"/>
      <family val="2"/>
    </font>
    <font>
      <b/>
      <sz val="11"/>
      <color rgb="FFFF0000"/>
      <name val="Aptos Narrow"/>
      <family val="2"/>
    </font>
    <font>
      <i/>
      <sz val="11"/>
      <color theme="1"/>
      <name val="Aptos Narrow"/>
      <family val="2"/>
    </font>
    <font>
      <sz val="11"/>
      <color rgb="FFC00000"/>
      <name val="Aptos Narrow"/>
      <family val="2"/>
    </font>
    <font>
      <sz val="11"/>
      <color rgb="FF00B050"/>
      <name val="Aptos Narrow"/>
      <family val="2"/>
    </font>
    <font>
      <b/>
      <sz val="11"/>
      <color theme="1"/>
      <name val="Arial Black"/>
      <family val="2"/>
    </font>
    <font>
      <b/>
      <i/>
      <sz val="11"/>
      <color theme="1"/>
      <name val="Aptos Narrow"/>
      <family val="2"/>
    </font>
    <font>
      <b/>
      <sz val="11"/>
      <color rgb="FF00B050"/>
      <name val="Aptos Narrow"/>
      <family val="2"/>
    </font>
    <font>
      <b/>
      <sz val="16"/>
      <color theme="1"/>
      <name val="Aptos Narrow"/>
      <family val="2"/>
    </font>
  </fonts>
  <fills count="11">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theme="0"/>
        <bgColor indexed="64"/>
      </patternFill>
    </fill>
    <fill>
      <patternFill patternType="solid">
        <fgColor theme="8" tint="0.79998168889431442"/>
        <bgColor indexed="64"/>
      </patternFill>
    </fill>
    <fill>
      <patternFill patternType="solid">
        <fgColor rgb="FF0A3D37"/>
        <bgColor indexed="64"/>
      </patternFill>
    </fill>
  </fills>
  <borders count="61">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top style="thin">
        <color theme="1" tint="0.499984740745262"/>
      </top>
      <bottom style="thin">
        <color theme="1" tint="0.499984740745262"/>
      </bottom>
      <diagonal/>
    </border>
    <border>
      <left/>
      <right/>
      <top style="dashed">
        <color theme="0" tint="-0.14996795556505021"/>
      </top>
      <bottom style="dashed">
        <color theme="0" tint="-0.14996795556505021"/>
      </bottom>
      <diagonal/>
    </border>
    <border>
      <left style="dashed">
        <color theme="0" tint="-0.14996795556505021"/>
      </left>
      <right style="dashed">
        <color theme="0" tint="-0.14996795556505021"/>
      </right>
      <top/>
      <bottom style="dashed">
        <color theme="0" tint="-0.14996795556505021"/>
      </bottom>
      <diagonal/>
    </border>
    <border>
      <left style="dashed">
        <color theme="0" tint="-0.14996795556505021"/>
      </left>
      <right/>
      <top/>
      <bottom style="dashed">
        <color theme="0" tint="-0.14996795556505021"/>
      </bottom>
      <diagonal/>
    </border>
    <border>
      <left style="dashed">
        <color theme="0" tint="-0.14996795556505021"/>
      </left>
      <right style="dashed">
        <color theme="0" tint="-0.14996795556505021"/>
      </right>
      <top style="dashed">
        <color theme="0" tint="-0.14996795556505021"/>
      </top>
      <bottom style="dashed">
        <color theme="0" tint="-0.14996795556505021"/>
      </bottom>
      <diagonal/>
    </border>
    <border>
      <left style="dashed">
        <color theme="0" tint="-0.14996795556505021"/>
      </left>
      <right/>
      <top style="dashed">
        <color theme="0" tint="-0.14996795556505021"/>
      </top>
      <bottom style="dashed">
        <color theme="0" tint="-0.14996795556505021"/>
      </bottom>
      <diagonal/>
    </border>
    <border>
      <left/>
      <right/>
      <top style="thin">
        <color theme="1" tint="0.499984740745262"/>
      </top>
      <bottom/>
      <diagonal/>
    </border>
    <border>
      <left style="dashed">
        <color theme="0" tint="-0.14996795556505021"/>
      </left>
      <right style="dashed">
        <color theme="0" tint="-0.14996795556505021"/>
      </right>
      <top style="dashed">
        <color theme="0" tint="-0.14996795556505021"/>
      </top>
      <bottom style="thin">
        <color theme="1" tint="0.499984740745262"/>
      </bottom>
      <diagonal/>
    </border>
    <border>
      <left style="dashed">
        <color theme="0" tint="-0.14996795556505021"/>
      </left>
      <right/>
      <top style="dashed">
        <color theme="0" tint="-0.14996795556505021"/>
      </top>
      <bottom style="thin">
        <color theme="1" tint="0.499984740745262"/>
      </bottom>
      <diagonal/>
    </border>
    <border>
      <left style="dashed">
        <color theme="0" tint="-0.14996795556505021"/>
      </left>
      <right style="dashed">
        <color theme="0" tint="-0.14996795556505021"/>
      </right>
      <top style="dashed">
        <color theme="0" tint="-0.14996795556505021"/>
      </top>
      <bottom/>
      <diagonal/>
    </border>
    <border>
      <left style="dashed">
        <color theme="0" tint="-0.14996795556505021"/>
      </left>
      <right/>
      <top style="dashed">
        <color theme="0" tint="-0.14996795556505021"/>
      </top>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dashed">
        <color theme="0" tint="-0.14996795556505021"/>
      </left>
      <right/>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dashed">
        <color theme="0" tint="-0.14996795556505021"/>
      </left>
      <right style="dashed">
        <color theme="0" tint="-0.14996795556505021"/>
      </right>
      <top style="thin">
        <color theme="1" tint="0.499984740745262"/>
      </top>
      <bottom style="dashed">
        <color theme="0" tint="-0.14996795556505021"/>
      </bottom>
      <diagonal/>
    </border>
    <border>
      <left/>
      <right style="thin">
        <color theme="1" tint="0.499984740745262"/>
      </right>
      <top/>
      <bottom/>
      <diagonal/>
    </border>
    <border>
      <left style="medium">
        <color theme="1" tint="0.499984740745262"/>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bottom style="medium">
        <color theme="1" tint="0.499984740745262"/>
      </bottom>
      <diagonal/>
    </border>
    <border>
      <left/>
      <right style="medium">
        <color theme="1" tint="0.499984740745262"/>
      </right>
      <top/>
      <bottom style="medium">
        <color theme="1" tint="0.499984740745262"/>
      </bottom>
      <diagonal/>
    </border>
    <border>
      <left style="dashed">
        <color theme="0" tint="-0.14996795556505021"/>
      </left>
      <right/>
      <top style="thin">
        <color theme="1" tint="0.499984740745262"/>
      </top>
      <bottom style="dashed">
        <color theme="0" tint="-0.14996795556505021"/>
      </bottom>
      <diagonal/>
    </border>
    <border>
      <left/>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bottom style="dotted">
        <color theme="0" tint="-0.34998626667073579"/>
      </bottom>
      <diagonal/>
    </border>
    <border>
      <left/>
      <right/>
      <top/>
      <bottom style="dotted">
        <color theme="0" tint="-0.499984740745262"/>
      </bottom>
      <diagonal/>
    </border>
    <border>
      <left/>
      <right style="thin">
        <color theme="0" tint="-0.499984740745262"/>
      </right>
      <top/>
      <bottom style="dotted">
        <color theme="0" tint="-0.499984740745262"/>
      </bottom>
      <diagonal/>
    </border>
    <border>
      <left style="thin">
        <color theme="0" tint="-0.499984740745262"/>
      </left>
      <right style="thin">
        <color theme="0" tint="-0.499984740745262"/>
      </right>
      <top style="dotted">
        <color theme="0" tint="-0.34998626667073579"/>
      </top>
      <bottom style="dotted">
        <color theme="0" tint="-0.499984740745262"/>
      </bottom>
      <diagonal/>
    </border>
    <border>
      <left/>
      <right style="thin">
        <color theme="0" tint="-0.499984740745262"/>
      </right>
      <top style="dotted">
        <color theme="0" tint="-0.499984740745262"/>
      </top>
      <bottom style="dotted">
        <color theme="0" tint="-0.499984740745262"/>
      </bottom>
      <diagonal/>
    </border>
    <border>
      <left style="thin">
        <color theme="0" tint="-0.499984740745262"/>
      </left>
      <right style="thin">
        <color theme="0" tint="-0.499984740745262"/>
      </right>
      <top style="dotted">
        <color theme="0" tint="-0.499984740745262"/>
      </top>
      <bottom style="dotted">
        <color theme="0" tint="-0.499984740745262"/>
      </bottom>
      <diagonal/>
    </border>
    <border>
      <left style="thin">
        <color theme="0" tint="-0.499984740745262"/>
      </left>
      <right style="thin">
        <color theme="0" tint="-0.499984740745262"/>
      </right>
      <top style="dotted">
        <color theme="0" tint="-0.499984740745262"/>
      </top>
      <bottom style="double">
        <color theme="0" tint="-0.499984740745262"/>
      </bottom>
      <diagonal/>
    </border>
    <border>
      <left style="thin">
        <color theme="0" tint="-0.499984740745262"/>
      </left>
      <right style="thin">
        <color theme="0" tint="-0.499984740745262"/>
      </right>
      <top style="double">
        <color theme="0" tint="-0.499984740745262"/>
      </top>
      <bottom style="dotted">
        <color theme="0" tint="-0.499984740745262"/>
      </bottom>
      <diagonal/>
    </border>
    <border>
      <left style="thin">
        <color theme="0" tint="-0.499984740745262"/>
      </left>
      <right style="thin">
        <color theme="0" tint="-0.499984740745262"/>
      </right>
      <top/>
      <bottom style="dotted">
        <color theme="0" tint="-0.499984740745262"/>
      </bottom>
      <diagonal/>
    </border>
    <border>
      <left style="thin">
        <color theme="0" tint="-0.499984740745262"/>
      </left>
      <right style="thin">
        <color theme="0" tint="-0.499984740745262"/>
      </right>
      <top style="dotted">
        <color theme="0" tint="-0.499984740745262"/>
      </top>
      <bottom style="thin">
        <color theme="0" tint="-0.499984740745262"/>
      </bottom>
      <diagonal/>
    </border>
    <border>
      <left/>
      <right style="dashed">
        <color theme="0" tint="-0.34998626667073579"/>
      </right>
      <top style="dashed">
        <color theme="0" tint="-0.34998626667073579"/>
      </top>
      <bottom style="dashed">
        <color theme="0" tint="-0.34998626667073579"/>
      </bottom>
      <diagonal/>
    </border>
    <border>
      <left style="dashed">
        <color theme="0" tint="-0.34998626667073579"/>
      </left>
      <right style="dashed">
        <color theme="0" tint="-0.34998626667073579"/>
      </right>
      <top style="dashed">
        <color theme="0" tint="-0.34998626667073579"/>
      </top>
      <bottom style="dashed">
        <color theme="0" tint="-0.34998626667073579"/>
      </bottom>
      <diagonal/>
    </border>
    <border>
      <left style="dashed">
        <color theme="0" tint="-0.34998626667073579"/>
      </left>
      <right/>
      <top style="dashed">
        <color theme="0" tint="-0.34998626667073579"/>
      </top>
      <bottom style="dashed">
        <color theme="0" tint="-0.34998626667073579"/>
      </bottom>
      <diagonal/>
    </border>
    <border>
      <left/>
      <right style="dashed">
        <color theme="0" tint="-0.34998626667073579"/>
      </right>
      <top/>
      <bottom style="dashed">
        <color theme="0" tint="-0.34998626667073579"/>
      </bottom>
      <diagonal/>
    </border>
    <border>
      <left style="dashed">
        <color theme="0" tint="-0.34998626667073579"/>
      </left>
      <right style="dashed">
        <color theme="0" tint="-0.34998626667073579"/>
      </right>
      <top/>
      <bottom style="dashed">
        <color theme="0" tint="-0.34998626667073579"/>
      </bottom>
      <diagonal/>
    </border>
    <border>
      <left style="dashed">
        <color theme="0" tint="-0.34998626667073579"/>
      </left>
      <right/>
      <top/>
      <bottom style="dashed">
        <color theme="0" tint="-0.34998626667073579"/>
      </bottom>
      <diagonal/>
    </border>
    <border>
      <left/>
      <right style="dashed">
        <color theme="0" tint="-0.34998626667073579"/>
      </right>
      <top style="dashed">
        <color theme="0" tint="-0.34998626667073579"/>
      </top>
      <bottom/>
      <diagonal/>
    </border>
    <border>
      <left style="dashed">
        <color theme="0" tint="-0.34998626667073579"/>
      </left>
      <right style="dashed">
        <color theme="0" tint="-0.34998626667073579"/>
      </right>
      <top style="dashed">
        <color theme="0" tint="-0.34998626667073579"/>
      </top>
      <bottom/>
      <diagonal/>
    </border>
    <border>
      <left style="dashed">
        <color theme="0" tint="-0.34998626667073579"/>
      </left>
      <right/>
      <top style="dashed">
        <color theme="0" tint="-0.34998626667073579"/>
      </top>
      <bottom/>
      <diagonal/>
    </border>
    <border>
      <left/>
      <right/>
      <top style="medium">
        <color theme="1" tint="0.499984740745262"/>
      </top>
      <bottom/>
      <diagonal/>
    </border>
    <border>
      <left/>
      <right/>
      <top/>
      <bottom style="medium">
        <color theme="1" tint="0.499984740745262"/>
      </bottom>
      <diagonal/>
    </border>
    <border>
      <left style="dashed">
        <color theme="0" tint="-0.34998626667073579"/>
      </left>
      <right/>
      <top/>
      <bottom/>
      <diagonal/>
    </border>
    <border>
      <left style="dashed">
        <color theme="0" tint="-0.34998626667073579"/>
      </left>
      <right/>
      <top style="thin">
        <color theme="1" tint="0.499984740745262"/>
      </top>
      <bottom style="thin">
        <color theme="1" tint="0.499984740745262"/>
      </bottom>
      <diagonal/>
    </border>
    <border>
      <left style="dashed">
        <color theme="0" tint="-0.34998626667073579"/>
      </left>
      <right/>
      <top style="dotted">
        <color theme="1" tint="0.499984740745262"/>
      </top>
      <bottom style="dotted">
        <color theme="1" tint="0.499984740745262"/>
      </bottom>
      <diagonal/>
    </border>
    <border>
      <left/>
      <right/>
      <top style="dotted">
        <color theme="1" tint="0.499984740745262"/>
      </top>
      <bottom style="dotted">
        <color theme="1" tint="0.499984740745262"/>
      </bottom>
      <diagonal/>
    </border>
  </borders>
  <cellStyleXfs count="4">
    <xf numFmtId="0" fontId="0" fillId="0" borderId="0"/>
    <xf numFmtId="44" fontId="4" fillId="0" borderId="0" applyFont="0" applyFill="0" applyBorder="0" applyAlignment="0" applyProtection="0"/>
    <xf numFmtId="9" fontId="4" fillId="0" borderId="0" applyFont="0" applyFill="0" applyBorder="0" applyAlignment="0" applyProtection="0"/>
    <xf numFmtId="0" fontId="13" fillId="0" borderId="0">
      <alignment vertical="top"/>
    </xf>
  </cellStyleXfs>
  <cellXfs count="352">
    <xf numFmtId="0" fontId="0" fillId="0" borderId="0" xfId="0"/>
    <xf numFmtId="0" fontId="0" fillId="0" borderId="0" xfId="0" applyAlignment="1">
      <alignment horizontal="center"/>
    </xf>
    <xf numFmtId="0" fontId="0" fillId="0" borderId="0" xfId="0" applyAlignment="1">
      <alignment vertical="center"/>
    </xf>
    <xf numFmtId="0" fontId="2" fillId="0" borderId="0" xfId="0" applyFont="1" applyAlignment="1">
      <alignment vertical="center"/>
    </xf>
    <xf numFmtId="0" fontId="3" fillId="0" borderId="0" xfId="0" applyFont="1" applyAlignment="1">
      <alignment vertical="center"/>
    </xf>
    <xf numFmtId="0" fontId="10" fillId="0" borderId="0" xfId="0" applyFont="1" applyAlignment="1">
      <alignment vertical="center"/>
    </xf>
    <xf numFmtId="0" fontId="7" fillId="9" borderId="34" xfId="0" applyFont="1" applyFill="1" applyBorder="1" applyAlignment="1">
      <alignment horizontal="center" vertical="center"/>
    </xf>
    <xf numFmtId="0" fontId="7" fillId="9" borderId="35" xfId="0" applyFont="1" applyFill="1" applyBorder="1" applyAlignment="1">
      <alignment horizontal="center" vertical="center"/>
    </xf>
    <xf numFmtId="0" fontId="8" fillId="9" borderId="0" xfId="0" applyFont="1" applyFill="1" applyAlignment="1">
      <alignment horizontal="center" vertical="center"/>
    </xf>
    <xf numFmtId="0" fontId="8" fillId="9" borderId="37" xfId="0" applyFont="1" applyFill="1" applyBorder="1" applyAlignment="1">
      <alignment horizontal="center" vertical="center"/>
    </xf>
    <xf numFmtId="0" fontId="8" fillId="9" borderId="38" xfId="0" applyFont="1" applyFill="1" applyBorder="1" applyAlignment="1">
      <alignment horizontal="center" vertical="center"/>
    </xf>
    <xf numFmtId="165" fontId="14" fillId="5" borderId="41" xfId="3" applyNumberFormat="1" applyFont="1" applyFill="1" applyBorder="1" applyAlignment="1">
      <alignment horizontal="center" vertical="center"/>
    </xf>
    <xf numFmtId="165" fontId="14" fillId="5" borderId="42" xfId="3" applyNumberFormat="1" applyFont="1" applyFill="1" applyBorder="1" applyAlignment="1">
      <alignment horizontal="center" vertical="center"/>
    </xf>
    <xf numFmtId="0" fontId="0" fillId="0" borderId="43" xfId="0" applyBorder="1" applyAlignment="1">
      <alignment horizontal="right" indent="1"/>
    </xf>
    <xf numFmtId="0" fontId="0" fillId="0" borderId="41" xfId="0" applyBorder="1" applyAlignment="1">
      <alignment horizontal="right" indent="1"/>
    </xf>
    <xf numFmtId="0" fontId="0" fillId="0" borderId="45" xfId="0" applyBorder="1" applyAlignment="1">
      <alignment horizontal="right" indent="1"/>
    </xf>
    <xf numFmtId="0" fontId="16" fillId="0" borderId="1" xfId="0" applyFont="1" applyBorder="1"/>
    <xf numFmtId="0" fontId="1" fillId="2" borderId="1" xfId="0" applyFont="1" applyFill="1" applyBorder="1" applyAlignment="1">
      <alignment horizontal="right" vertical="center"/>
    </xf>
    <xf numFmtId="0" fontId="16" fillId="2" borderId="1" xfId="0" applyFont="1" applyFill="1" applyBorder="1" applyAlignment="1">
      <alignment horizontal="right" indent="1"/>
    </xf>
    <xf numFmtId="0" fontId="0" fillId="0" borderId="1" xfId="0" applyBorder="1" applyAlignment="1" applyProtection="1">
      <alignment vertical="center"/>
      <protection locked="0"/>
    </xf>
    <xf numFmtId="0" fontId="0" fillId="0" borderId="1" xfId="0" applyBorder="1" applyProtection="1">
      <protection locked="0"/>
    </xf>
    <xf numFmtId="0" fontId="0" fillId="0" borderId="39" xfId="0" applyBorder="1" applyAlignment="1" applyProtection="1">
      <alignment horizontal="center"/>
      <protection locked="0"/>
    </xf>
    <xf numFmtId="165" fontId="14" fillId="0" borderId="40" xfId="3" applyNumberFormat="1" applyFont="1" applyBorder="1" applyAlignment="1" applyProtection="1">
      <alignment horizontal="center" vertical="center"/>
      <protection locked="0"/>
    </xf>
    <xf numFmtId="165" fontId="14" fillId="0" borderId="41" xfId="3" applyNumberFormat="1" applyFont="1" applyBorder="1" applyAlignment="1" applyProtection="1">
      <alignment horizontal="center" vertical="center"/>
      <protection locked="0"/>
    </xf>
    <xf numFmtId="0" fontId="0" fillId="0" borderId="41" xfId="0" applyBorder="1" applyAlignment="1" applyProtection="1">
      <alignment horizontal="center"/>
      <protection locked="0"/>
    </xf>
    <xf numFmtId="165" fontId="15" fillId="0" borderId="40" xfId="3" applyNumberFormat="1" applyFont="1" applyBorder="1" applyAlignment="1" applyProtection="1">
      <alignment horizontal="center" vertical="center"/>
      <protection locked="0"/>
    </xf>
    <xf numFmtId="165" fontId="15" fillId="0" borderId="41" xfId="3" applyNumberFormat="1" applyFont="1" applyBorder="1" applyAlignment="1" applyProtection="1">
      <alignment horizontal="center" vertical="center"/>
      <protection locked="0"/>
    </xf>
    <xf numFmtId="0" fontId="0" fillId="10" borderId="0" xfId="0" applyFill="1"/>
    <xf numFmtId="0" fontId="19" fillId="10" borderId="0" xfId="0" applyFont="1" applyFill="1"/>
    <xf numFmtId="2" fontId="5" fillId="0" borderId="43" xfId="0" applyNumberFormat="1" applyFont="1" applyBorder="1" applyAlignment="1">
      <alignment horizontal="center" vertical="center"/>
    </xf>
    <xf numFmtId="2" fontId="5" fillId="5" borderId="43" xfId="0" applyNumberFormat="1" applyFont="1" applyFill="1" applyBorder="1" applyAlignment="1">
      <alignment horizontal="center" vertical="center"/>
    </xf>
    <xf numFmtId="0" fontId="0" fillId="2" borderId="44" xfId="0" applyFill="1" applyBorder="1" applyAlignment="1">
      <alignment horizontal="right" indent="1"/>
    </xf>
    <xf numFmtId="2" fontId="9" fillId="2" borderId="44" xfId="0" applyNumberFormat="1" applyFont="1" applyFill="1" applyBorder="1" applyAlignment="1">
      <alignment horizontal="center" vertical="center"/>
    </xf>
    <xf numFmtId="2" fontId="5" fillId="0" borderId="41" xfId="0" applyNumberFormat="1" applyFont="1" applyBorder="1" applyAlignment="1">
      <alignment horizontal="center" vertical="center"/>
    </xf>
    <xf numFmtId="2" fontId="5" fillId="5" borderId="41" xfId="0" applyNumberFormat="1" applyFont="1" applyFill="1" applyBorder="1" applyAlignment="1">
      <alignment horizontal="center" vertical="center"/>
    </xf>
    <xf numFmtId="2" fontId="5" fillId="0" borderId="45" xfId="0" applyNumberFormat="1" applyFont="1" applyBorder="1" applyAlignment="1">
      <alignment horizontal="center" vertical="center"/>
    </xf>
    <xf numFmtId="2" fontId="5" fillId="5" borderId="45" xfId="0" applyNumberFormat="1" applyFont="1" applyFill="1" applyBorder="1" applyAlignment="1">
      <alignment horizontal="center" vertical="center"/>
    </xf>
    <xf numFmtId="0" fontId="20" fillId="8" borderId="0" xfId="0" applyFont="1" applyFill="1" applyAlignment="1">
      <alignment horizontal="left" vertical="center"/>
    </xf>
    <xf numFmtId="0" fontId="21" fillId="8" borderId="0" xfId="0" applyFont="1" applyFill="1" applyAlignment="1">
      <alignment horizontal="left" vertical="center"/>
    </xf>
    <xf numFmtId="0" fontId="20" fillId="8" borderId="0" xfId="0" applyFont="1" applyFill="1" applyAlignment="1">
      <alignment horizontal="center"/>
    </xf>
    <xf numFmtId="0" fontId="20" fillId="8" borderId="0" xfId="0" applyFont="1" applyFill="1" applyAlignment="1">
      <alignment horizontal="center" vertical="center"/>
    </xf>
    <xf numFmtId="0" fontId="20" fillId="8" borderId="0" xfId="0" applyFont="1" applyFill="1"/>
    <xf numFmtId="0" fontId="22" fillId="8" borderId="0" xfId="0" applyFont="1" applyFill="1" applyAlignment="1">
      <alignment horizontal="left" vertical="center"/>
    </xf>
    <xf numFmtId="0" fontId="22" fillId="8" borderId="0" xfId="0" applyFont="1" applyFill="1" applyAlignment="1">
      <alignment horizontal="center" vertical="center"/>
    </xf>
    <xf numFmtId="0" fontId="20" fillId="0" borderId="0" xfId="0" applyFont="1"/>
    <xf numFmtId="0" fontId="23" fillId="2" borderId="1" xfId="0" applyFont="1" applyFill="1" applyBorder="1" applyAlignment="1">
      <alignment horizontal="left"/>
    </xf>
    <xf numFmtId="0" fontId="23" fillId="2" borderId="1" xfId="0" applyFont="1" applyFill="1" applyBorder="1" applyAlignment="1">
      <alignment horizontal="center"/>
    </xf>
    <xf numFmtId="0" fontId="20" fillId="0" borderId="1" xfId="0" applyFont="1" applyBorder="1" applyAlignment="1">
      <alignment horizontal="left"/>
    </xf>
    <xf numFmtId="0" fontId="20" fillId="0" borderId="1" xfId="0" applyFont="1" applyBorder="1" applyAlignment="1">
      <alignment horizontal="center"/>
    </xf>
    <xf numFmtId="0" fontId="24" fillId="8" borderId="2" xfId="0" applyFont="1" applyFill="1" applyBorder="1" applyAlignment="1">
      <alignment horizontal="left"/>
    </xf>
    <xf numFmtId="0" fontId="24" fillId="8" borderId="0" xfId="0" applyFont="1" applyFill="1" applyAlignment="1">
      <alignment horizontal="center"/>
    </xf>
    <xf numFmtId="0" fontId="20" fillId="8" borderId="0" xfId="0" applyFont="1" applyFill="1" applyAlignment="1">
      <alignment horizontal="left"/>
    </xf>
    <xf numFmtId="0" fontId="20" fillId="2" borderId="1" xfId="0" applyFont="1" applyFill="1" applyBorder="1" applyAlignment="1">
      <alignment horizontal="center"/>
    </xf>
    <xf numFmtId="0" fontId="20" fillId="0" borderId="0" xfId="0" applyFont="1" applyAlignment="1">
      <alignment horizontal="center"/>
    </xf>
    <xf numFmtId="0" fontId="20" fillId="0" borderId="0" xfId="0" applyFont="1" applyAlignment="1">
      <alignment horizontal="left"/>
    </xf>
    <xf numFmtId="0" fontId="20" fillId="0" borderId="0" xfId="0" applyFont="1" applyAlignment="1">
      <alignment vertical="center"/>
    </xf>
    <xf numFmtId="2" fontId="20" fillId="0" borderId="0" xfId="0" applyNumberFormat="1" applyFont="1" applyAlignment="1">
      <alignment horizontal="center"/>
    </xf>
    <xf numFmtId="0" fontId="21" fillId="0" borderId="0" xfId="0" applyFont="1" applyAlignment="1">
      <alignment vertical="center"/>
    </xf>
    <xf numFmtId="0" fontId="22" fillId="0" borderId="0" xfId="0" applyFont="1" applyAlignment="1">
      <alignment vertical="center"/>
    </xf>
    <xf numFmtId="0" fontId="25" fillId="0" borderId="0" xfId="0" applyFont="1" applyAlignment="1">
      <alignment vertical="center"/>
    </xf>
    <xf numFmtId="1" fontId="20" fillId="7" borderId="3" xfId="0" applyNumberFormat="1" applyFont="1" applyFill="1" applyBorder="1" applyAlignment="1" applyProtection="1">
      <alignment horizontal="center" vertical="center"/>
      <protection locked="0"/>
    </xf>
    <xf numFmtId="1" fontId="20" fillId="8" borderId="1" xfId="0" applyNumberFormat="1" applyFont="1" applyFill="1" applyBorder="1" applyAlignment="1">
      <alignment horizontal="center" vertical="center"/>
    </xf>
    <xf numFmtId="0" fontId="26" fillId="0" borderId="1" xfId="0" applyFont="1" applyBorder="1" applyAlignment="1">
      <alignment horizontal="center" vertical="center"/>
    </xf>
    <xf numFmtId="4" fontId="23" fillId="0" borderId="0" xfId="0" applyNumberFormat="1" applyFont="1" applyAlignment="1">
      <alignment horizontal="right"/>
    </xf>
    <xf numFmtId="0" fontId="23" fillId="0" borderId="0" xfId="0" applyFont="1"/>
    <xf numFmtId="2" fontId="26" fillId="0" borderId="1" xfId="0" applyNumberFormat="1" applyFont="1" applyBorder="1" applyAlignment="1">
      <alignment horizontal="center" vertical="center"/>
    </xf>
    <xf numFmtId="0" fontId="20" fillId="0" borderId="7" xfId="0" applyFont="1" applyBorder="1"/>
    <xf numFmtId="2" fontId="20" fillId="0" borderId="7" xfId="0" applyNumberFormat="1" applyFont="1" applyBorder="1" applyAlignment="1">
      <alignment horizontal="center"/>
    </xf>
    <xf numFmtId="1" fontId="20" fillId="7" borderId="9" xfId="0" applyNumberFormat="1" applyFont="1" applyFill="1" applyBorder="1" applyAlignment="1" applyProtection="1">
      <alignment horizontal="center" vertical="center"/>
      <protection locked="0"/>
    </xf>
    <xf numFmtId="0" fontId="23" fillId="0" borderId="9" xfId="0" applyFont="1" applyBorder="1" applyAlignment="1">
      <alignment horizontal="center" vertical="center"/>
    </xf>
    <xf numFmtId="2" fontId="28" fillId="0" borderId="9" xfId="0" applyNumberFormat="1" applyFont="1" applyBorder="1" applyAlignment="1">
      <alignment horizontal="center" vertical="center"/>
    </xf>
    <xf numFmtId="0" fontId="20" fillId="0" borderId="9" xfId="0" applyFont="1" applyBorder="1" applyAlignment="1">
      <alignment horizontal="center" vertical="center"/>
    </xf>
    <xf numFmtId="0" fontId="23" fillId="0" borderId="10" xfId="0" applyFont="1" applyBorder="1" applyAlignment="1">
      <alignment horizontal="center" vertical="center"/>
    </xf>
    <xf numFmtId="0" fontId="20" fillId="0" borderId="0" xfId="0" applyFont="1" applyAlignment="1">
      <alignment horizontal="center" vertical="center"/>
    </xf>
    <xf numFmtId="2" fontId="20" fillId="0" borderId="0" xfId="0" applyNumberFormat="1" applyFont="1" applyAlignment="1">
      <alignment horizontal="center" vertical="center"/>
    </xf>
    <xf numFmtId="4" fontId="23" fillId="0" borderId="6" xfId="0" applyNumberFormat="1" applyFont="1" applyBorder="1" applyAlignment="1">
      <alignment horizontal="right"/>
    </xf>
    <xf numFmtId="0" fontId="23" fillId="0" borderId="6" xfId="0" applyFont="1" applyBorder="1"/>
    <xf numFmtId="1" fontId="20" fillId="7" borderId="11" xfId="0" applyNumberFormat="1" applyFont="1" applyFill="1" applyBorder="1" applyAlignment="1" applyProtection="1">
      <alignment horizontal="center" vertical="center"/>
      <protection locked="0"/>
    </xf>
    <xf numFmtId="2" fontId="28" fillId="0" borderId="11" xfId="0" applyNumberFormat="1" applyFont="1" applyBorder="1" applyAlignment="1">
      <alignment horizontal="center" vertical="center"/>
    </xf>
    <xf numFmtId="0" fontId="20" fillId="0" borderId="11" xfId="0" applyFont="1" applyBorder="1" applyAlignment="1">
      <alignment horizontal="center" vertical="center"/>
    </xf>
    <xf numFmtId="1" fontId="20" fillId="0" borderId="11" xfId="0" applyNumberFormat="1" applyFont="1" applyBorder="1" applyAlignment="1">
      <alignment horizontal="center" vertical="center"/>
    </xf>
    <xf numFmtId="0" fontId="20" fillId="0" borderId="12" xfId="0" applyFont="1" applyBorder="1" applyAlignment="1">
      <alignment horizontal="center" vertical="center"/>
    </xf>
    <xf numFmtId="0" fontId="23" fillId="0" borderId="11" xfId="0" applyFont="1" applyBorder="1" applyAlignment="1">
      <alignment horizontal="center" vertical="center"/>
    </xf>
    <xf numFmtId="0" fontId="23" fillId="0" borderId="0" xfId="0" applyFont="1" applyAlignment="1">
      <alignment horizontal="center"/>
    </xf>
    <xf numFmtId="2" fontId="23" fillId="6" borderId="14" xfId="0" applyNumberFormat="1" applyFont="1" applyFill="1" applyBorder="1" applyAlignment="1">
      <alignment horizontal="center" vertical="center"/>
    </xf>
    <xf numFmtId="0" fontId="23" fillId="0" borderId="16" xfId="0" applyFont="1" applyBorder="1" applyAlignment="1">
      <alignment horizontal="center" vertical="center"/>
    </xf>
    <xf numFmtId="0" fontId="28" fillId="0" borderId="16" xfId="0" applyFont="1" applyBorder="1" applyAlignment="1">
      <alignment horizontal="center" vertical="center"/>
    </xf>
    <xf numFmtId="2" fontId="23" fillId="0" borderId="16" xfId="0" applyNumberFormat="1" applyFont="1" applyBorder="1" applyAlignment="1">
      <alignment horizontal="center" vertical="center"/>
    </xf>
    <xf numFmtId="0" fontId="23" fillId="0" borderId="17" xfId="0" applyFont="1" applyBorder="1" applyAlignment="1">
      <alignment horizontal="center" vertical="center"/>
    </xf>
    <xf numFmtId="0" fontId="23" fillId="0" borderId="20" xfId="0" applyFont="1" applyBorder="1" applyAlignment="1">
      <alignment horizontal="center" vertical="center"/>
    </xf>
    <xf numFmtId="4" fontId="29" fillId="0" borderId="1" xfId="0" applyNumberFormat="1" applyFont="1" applyBorder="1" applyAlignment="1">
      <alignment horizontal="center" vertical="center"/>
    </xf>
    <xf numFmtId="4" fontId="23" fillId="0" borderId="0" xfId="0" applyNumberFormat="1" applyFont="1" applyAlignment="1">
      <alignment horizontal="left" vertical="center"/>
    </xf>
    <xf numFmtId="4" fontId="28" fillId="0" borderId="0" xfId="0" applyNumberFormat="1" applyFont="1" applyAlignment="1">
      <alignment horizontal="center" vertical="center"/>
    </xf>
    <xf numFmtId="4" fontId="29" fillId="0" borderId="0" xfId="0" applyNumberFormat="1" applyFont="1" applyAlignment="1">
      <alignment horizontal="center" vertical="center"/>
    </xf>
    <xf numFmtId="0" fontId="28" fillId="0" borderId="1" xfId="0" applyFont="1" applyBorder="1" applyAlignment="1">
      <alignment horizontal="center" vertical="center"/>
    </xf>
    <xf numFmtId="4" fontId="23" fillId="0" borderId="13" xfId="0" applyNumberFormat="1" applyFont="1" applyBorder="1" applyAlignment="1">
      <alignment horizontal="center"/>
    </xf>
    <xf numFmtId="164" fontId="20" fillId="0" borderId="13" xfId="0" applyNumberFormat="1" applyFont="1" applyBorder="1" applyAlignment="1">
      <alignment horizontal="center"/>
    </xf>
    <xf numFmtId="0" fontId="28" fillId="0" borderId="13" xfId="0" applyFont="1" applyBorder="1" applyAlignment="1">
      <alignment horizontal="center"/>
    </xf>
    <xf numFmtId="4" fontId="23" fillId="0" borderId="13" xfId="0" applyNumberFormat="1" applyFont="1" applyBorder="1" applyAlignment="1">
      <alignment horizontal="right"/>
    </xf>
    <xf numFmtId="0" fontId="23" fillId="0" borderId="13" xfId="0" applyFont="1" applyBorder="1"/>
    <xf numFmtId="4" fontId="23" fillId="0" borderId="0" xfId="0" applyNumberFormat="1" applyFont="1" applyAlignment="1">
      <alignment horizontal="center"/>
    </xf>
    <xf numFmtId="164" fontId="20" fillId="0" borderId="0" xfId="0" applyNumberFormat="1" applyFont="1" applyAlignment="1">
      <alignment horizontal="center"/>
    </xf>
    <xf numFmtId="0" fontId="28" fillId="0" borderId="0" xfId="0" applyFont="1" applyAlignment="1">
      <alignment horizontal="center"/>
    </xf>
    <xf numFmtId="4" fontId="23" fillId="0" borderId="6" xfId="0" applyNumberFormat="1" applyFont="1" applyBorder="1" applyAlignment="1">
      <alignment horizontal="center"/>
    </xf>
    <xf numFmtId="2" fontId="28" fillId="8" borderId="6" xfId="0" applyNumberFormat="1" applyFont="1" applyFill="1" applyBorder="1" applyAlignment="1">
      <alignment horizontal="center" vertical="center"/>
    </xf>
    <xf numFmtId="0" fontId="28" fillId="0" borderId="6" xfId="0" applyFont="1" applyBorder="1" applyAlignment="1">
      <alignment horizontal="center"/>
    </xf>
    <xf numFmtId="4" fontId="23" fillId="0" borderId="7" xfId="0" applyNumberFormat="1" applyFont="1" applyBorder="1"/>
    <xf numFmtId="0" fontId="23" fillId="0" borderId="7" xfId="0" applyFont="1" applyBorder="1"/>
    <xf numFmtId="0" fontId="28" fillId="0" borderId="13" xfId="0" applyFont="1" applyBorder="1" applyAlignment="1">
      <alignment horizontal="center" vertical="center"/>
    </xf>
    <xf numFmtId="0" fontId="28" fillId="0" borderId="6" xfId="0" applyFont="1" applyBorder="1" applyAlignment="1">
      <alignment horizontal="center" vertical="center"/>
    </xf>
    <xf numFmtId="0" fontId="23" fillId="0" borderId="7" xfId="0" applyFont="1" applyBorder="1" applyAlignment="1">
      <alignment vertical="center"/>
    </xf>
    <xf numFmtId="0" fontId="20" fillId="0" borderId="7" xfId="0" applyFont="1" applyBorder="1" applyAlignment="1">
      <alignment vertical="center"/>
    </xf>
    <xf numFmtId="4" fontId="31" fillId="8" borderId="18" xfId="0" applyNumberFormat="1" applyFont="1" applyFill="1" applyBorder="1"/>
    <xf numFmtId="0" fontId="31" fillId="8" borderId="19" xfId="0" applyFont="1" applyFill="1" applyBorder="1"/>
    <xf numFmtId="2" fontId="31" fillId="8" borderId="18" xfId="0" applyNumberFormat="1" applyFont="1" applyFill="1" applyBorder="1"/>
    <xf numFmtId="4" fontId="32" fillId="0" borderId="18" xfId="0" applyNumberFormat="1" applyFont="1" applyBorder="1"/>
    <xf numFmtId="0" fontId="32" fillId="0" borderId="19" xfId="0" applyFont="1" applyBorder="1"/>
    <xf numFmtId="2" fontId="32" fillId="0" borderId="18" xfId="0" applyNumberFormat="1" applyFont="1" applyBorder="1"/>
    <xf numFmtId="2" fontId="20" fillId="0" borderId="0" xfId="0" applyNumberFormat="1" applyFont="1"/>
    <xf numFmtId="1" fontId="20" fillId="0" borderId="0" xfId="0" applyNumberFormat="1" applyFont="1" applyAlignment="1">
      <alignment horizontal="center"/>
    </xf>
    <xf numFmtId="4" fontId="20" fillId="0" borderId="0" xfId="0" applyNumberFormat="1" applyFont="1" applyAlignment="1">
      <alignment horizontal="center"/>
    </xf>
    <xf numFmtId="164" fontId="23" fillId="0" borderId="0" xfId="0" applyNumberFormat="1" applyFont="1" applyAlignment="1">
      <alignment horizontal="center"/>
    </xf>
    <xf numFmtId="1" fontId="23" fillId="0" borderId="0" xfId="0" applyNumberFormat="1" applyFont="1" applyAlignment="1">
      <alignment horizontal="center"/>
    </xf>
    <xf numFmtId="2" fontId="23" fillId="0" borderId="0" xfId="0" applyNumberFormat="1" applyFont="1" applyAlignment="1">
      <alignment horizontal="center"/>
    </xf>
    <xf numFmtId="44" fontId="20" fillId="0" borderId="0" xfId="1" applyFont="1" applyBorder="1" applyAlignment="1">
      <alignment vertical="center"/>
    </xf>
    <xf numFmtId="164" fontId="20" fillId="0" borderId="0" xfId="1" applyNumberFormat="1" applyFont="1" applyBorder="1" applyAlignment="1">
      <alignment horizontal="center" vertical="center"/>
    </xf>
    <xf numFmtId="1" fontId="20" fillId="0" borderId="0" xfId="1" applyNumberFormat="1" applyFont="1" applyBorder="1" applyAlignment="1">
      <alignment horizontal="center" vertical="center"/>
    </xf>
    <xf numFmtId="44" fontId="20" fillId="0" borderId="0" xfId="1" applyFont="1" applyBorder="1" applyAlignment="1"/>
    <xf numFmtId="1" fontId="20" fillId="0" borderId="0" xfId="1" applyNumberFormat="1" applyFont="1" applyBorder="1" applyAlignment="1">
      <alignment horizontal="center"/>
    </xf>
    <xf numFmtId="44" fontId="20" fillId="0" borderId="0" xfId="1" applyFont="1" applyFill="1" applyBorder="1" applyAlignment="1">
      <alignment vertical="center"/>
    </xf>
    <xf numFmtId="2" fontId="28" fillId="8" borderId="0" xfId="0" applyNumberFormat="1" applyFont="1" applyFill="1" applyAlignment="1">
      <alignment horizontal="center" vertical="center"/>
    </xf>
    <xf numFmtId="2" fontId="28" fillId="0" borderId="0" xfId="0" applyNumberFormat="1" applyFont="1" applyAlignment="1">
      <alignment horizontal="center" vertical="center"/>
    </xf>
    <xf numFmtId="0" fontId="21" fillId="0" borderId="0" xfId="0" applyFont="1"/>
    <xf numFmtId="0" fontId="20" fillId="8" borderId="22" xfId="0" applyFont="1" applyFill="1" applyBorder="1"/>
    <xf numFmtId="0" fontId="20" fillId="8" borderId="13" xfId="0" applyFont="1" applyFill="1" applyBorder="1"/>
    <xf numFmtId="2" fontId="20" fillId="8" borderId="13" xfId="0" applyNumberFormat="1" applyFont="1" applyFill="1" applyBorder="1"/>
    <xf numFmtId="2" fontId="20" fillId="8" borderId="13" xfId="0" applyNumberFormat="1" applyFont="1" applyFill="1" applyBorder="1" applyAlignment="1">
      <alignment horizontal="center"/>
    </xf>
    <xf numFmtId="0" fontId="20" fillId="8" borderId="13" xfId="0" applyFont="1" applyFill="1" applyBorder="1" applyAlignment="1">
      <alignment horizontal="center"/>
    </xf>
    <xf numFmtId="164" fontId="20" fillId="8" borderId="13" xfId="0" applyNumberFormat="1" applyFont="1" applyFill="1" applyBorder="1" applyAlignment="1">
      <alignment horizontal="center"/>
    </xf>
    <xf numFmtId="1" fontId="20" fillId="8" borderId="13" xfId="0" applyNumberFormat="1" applyFont="1" applyFill="1" applyBorder="1" applyAlignment="1">
      <alignment horizontal="center"/>
    </xf>
    <xf numFmtId="4" fontId="20" fillId="8" borderId="13" xfId="0" applyNumberFormat="1" applyFont="1" applyFill="1" applyBorder="1" applyAlignment="1">
      <alignment horizontal="center"/>
    </xf>
    <xf numFmtId="1" fontId="20" fillId="8" borderId="23" xfId="0" applyNumberFormat="1" applyFont="1" applyFill="1" applyBorder="1" applyAlignment="1">
      <alignment horizontal="center"/>
    </xf>
    <xf numFmtId="0" fontId="20" fillId="8" borderId="21" xfId="0" applyFont="1" applyFill="1" applyBorder="1"/>
    <xf numFmtId="2" fontId="20" fillId="8" borderId="0" xfId="0" applyNumberFormat="1" applyFont="1" applyFill="1"/>
    <xf numFmtId="2" fontId="20" fillId="8" borderId="0" xfId="0" applyNumberFormat="1" applyFont="1" applyFill="1" applyAlignment="1">
      <alignment horizontal="center"/>
    </xf>
    <xf numFmtId="164" fontId="20" fillId="8" borderId="0" xfId="0" applyNumberFormat="1" applyFont="1" applyFill="1" applyAlignment="1">
      <alignment horizontal="center"/>
    </xf>
    <xf numFmtId="1" fontId="20" fillId="8" borderId="0" xfId="0" applyNumberFormat="1" applyFont="1" applyFill="1" applyAlignment="1">
      <alignment horizontal="center"/>
    </xf>
    <xf numFmtId="4" fontId="20" fillId="8" borderId="0" xfId="0" applyNumberFormat="1" applyFont="1" applyFill="1" applyAlignment="1">
      <alignment horizontal="center"/>
    </xf>
    <xf numFmtId="1" fontId="20" fillId="8" borderId="26" xfId="0" applyNumberFormat="1" applyFont="1" applyFill="1" applyBorder="1" applyAlignment="1">
      <alignment horizontal="center"/>
    </xf>
    <xf numFmtId="164" fontId="20" fillId="2" borderId="22" xfId="0" applyNumberFormat="1" applyFont="1" applyFill="1" applyBorder="1" applyAlignment="1">
      <alignment vertical="center"/>
    </xf>
    <xf numFmtId="164" fontId="20" fillId="2" borderId="13" xfId="0" applyNumberFormat="1" applyFont="1" applyFill="1" applyBorder="1" applyAlignment="1">
      <alignment vertical="center"/>
    </xf>
    <xf numFmtId="164" fontId="20" fillId="2" borderId="23" xfId="0" applyNumberFormat="1" applyFont="1" applyFill="1" applyBorder="1" applyAlignment="1">
      <alignment vertical="center"/>
    </xf>
    <xf numFmtId="164" fontId="20" fillId="8" borderId="26" xfId="0" applyNumberFormat="1" applyFont="1" applyFill="1" applyBorder="1" applyAlignment="1">
      <alignment vertical="center"/>
    </xf>
    <xf numFmtId="164" fontId="20" fillId="2" borderId="5" xfId="0" applyNumberFormat="1" applyFont="1" applyFill="1" applyBorder="1" applyAlignment="1">
      <alignment vertical="center"/>
    </xf>
    <xf numFmtId="164" fontId="20" fillId="2" borderId="6" xfId="0" applyNumberFormat="1" applyFont="1" applyFill="1" applyBorder="1" applyAlignment="1">
      <alignment vertical="center"/>
    </xf>
    <xf numFmtId="164" fontId="20" fillId="2" borderId="24" xfId="0" applyNumberFormat="1" applyFont="1" applyFill="1" applyBorder="1" applyAlignment="1">
      <alignment vertical="center"/>
    </xf>
    <xf numFmtId="2" fontId="20" fillId="2" borderId="1" xfId="0" applyNumberFormat="1" applyFont="1" applyFill="1" applyBorder="1" applyAlignment="1">
      <alignment horizontal="center"/>
    </xf>
    <xf numFmtId="0" fontId="20" fillId="2" borderId="1" xfId="0" applyFont="1" applyFill="1" applyBorder="1"/>
    <xf numFmtId="2" fontId="20" fillId="0" borderId="4" xfId="0" applyNumberFormat="1" applyFont="1" applyBorder="1" applyAlignment="1" applyProtection="1">
      <alignment horizontal="center"/>
      <protection locked="0"/>
    </xf>
    <xf numFmtId="0" fontId="20" fillId="2" borderId="4" xfId="0" applyFont="1" applyFill="1" applyBorder="1"/>
    <xf numFmtId="9" fontId="20" fillId="2" borderId="1" xfId="2" applyFont="1" applyFill="1" applyBorder="1" applyAlignment="1">
      <alignment horizontal="center"/>
    </xf>
    <xf numFmtId="164" fontId="23" fillId="0" borderId="4" xfId="0" applyNumberFormat="1" applyFont="1" applyBorder="1" applyAlignment="1">
      <alignment horizontal="left"/>
    </xf>
    <xf numFmtId="1" fontId="23" fillId="0" borderId="4" xfId="0" applyNumberFormat="1" applyFont="1" applyBorder="1" applyAlignment="1">
      <alignment horizontal="center"/>
    </xf>
    <xf numFmtId="1" fontId="26" fillId="0" borderId="4" xfId="0" applyNumberFormat="1" applyFont="1" applyBorder="1" applyAlignment="1">
      <alignment horizontal="center" vertical="center"/>
    </xf>
    <xf numFmtId="2" fontId="20" fillId="0" borderId="1" xfId="0" applyNumberFormat="1" applyFont="1" applyBorder="1" applyAlignment="1" applyProtection="1">
      <alignment horizontal="center"/>
      <protection locked="0"/>
    </xf>
    <xf numFmtId="44" fontId="20" fillId="0" borderId="1" xfId="1" applyFont="1" applyBorder="1" applyAlignment="1">
      <alignment vertical="center"/>
    </xf>
    <xf numFmtId="1" fontId="20" fillId="0" borderId="1" xfId="1" applyNumberFormat="1" applyFont="1" applyBorder="1" applyAlignment="1">
      <alignment horizontal="center" vertical="center"/>
    </xf>
    <xf numFmtId="2" fontId="20" fillId="0" borderId="1" xfId="0" applyNumberFormat="1" applyFont="1" applyBorder="1" applyAlignment="1">
      <alignment horizontal="center"/>
    </xf>
    <xf numFmtId="4" fontId="20" fillId="0" borderId="1" xfId="0" applyNumberFormat="1" applyFont="1" applyBorder="1" applyAlignment="1">
      <alignment horizontal="center"/>
    </xf>
    <xf numFmtId="44" fontId="20" fillId="8" borderId="0" xfId="1" applyFont="1" applyFill="1" applyBorder="1"/>
    <xf numFmtId="2" fontId="20" fillId="0" borderId="1" xfId="1" applyNumberFormat="1" applyFont="1" applyBorder="1" applyAlignment="1">
      <alignment horizontal="center"/>
    </xf>
    <xf numFmtId="4" fontId="20" fillId="0" borderId="1" xfId="1" applyNumberFormat="1" applyFont="1" applyBorder="1" applyAlignment="1">
      <alignment horizontal="center"/>
    </xf>
    <xf numFmtId="44" fontId="20" fillId="0" borderId="1" xfId="1" applyFont="1" applyBorder="1" applyAlignment="1"/>
    <xf numFmtId="1" fontId="20" fillId="0" borderId="1" xfId="1" applyNumberFormat="1" applyFont="1" applyBorder="1" applyAlignment="1">
      <alignment horizontal="center"/>
    </xf>
    <xf numFmtId="44" fontId="20" fillId="0" borderId="1" xfId="1" applyFont="1" applyFill="1" applyBorder="1" applyAlignment="1">
      <alignment vertical="center"/>
    </xf>
    <xf numFmtId="1" fontId="20" fillId="0" borderId="1" xfId="1" applyNumberFormat="1" applyFont="1" applyFill="1" applyBorder="1" applyAlignment="1">
      <alignment horizontal="center" vertical="center"/>
    </xf>
    <xf numFmtId="164" fontId="23" fillId="0" borderId="1" xfId="0" applyNumberFormat="1" applyFont="1" applyBorder="1"/>
    <xf numFmtId="164" fontId="23" fillId="0" borderId="1" xfId="0" applyNumberFormat="1" applyFont="1" applyBorder="1" applyAlignment="1">
      <alignment horizontal="right"/>
    </xf>
    <xf numFmtId="4" fontId="23" fillId="0" borderId="1" xfId="0" applyNumberFormat="1" applyFont="1" applyBorder="1" applyAlignment="1">
      <alignment horizontal="center"/>
    </xf>
    <xf numFmtId="4" fontId="23" fillId="0" borderId="1" xfId="0" applyNumberFormat="1" applyFont="1" applyBorder="1" applyAlignment="1">
      <alignment horizontal="right"/>
    </xf>
    <xf numFmtId="4" fontId="23" fillId="8" borderId="0" xfId="0" applyNumberFormat="1" applyFont="1" applyFill="1" applyAlignment="1">
      <alignment horizontal="left"/>
    </xf>
    <xf numFmtId="4" fontId="23" fillId="8" borderId="0" xfId="0" applyNumberFormat="1" applyFont="1" applyFill="1"/>
    <xf numFmtId="1" fontId="23" fillId="0" borderId="1" xfId="0" applyNumberFormat="1" applyFont="1" applyBorder="1" applyAlignment="1">
      <alignment horizontal="center"/>
    </xf>
    <xf numFmtId="9" fontId="23" fillId="0" borderId="0" xfId="2" applyFont="1" applyBorder="1" applyAlignment="1">
      <alignment horizontal="center" vertical="center"/>
    </xf>
    <xf numFmtId="0" fontId="20" fillId="8" borderId="5" xfId="0" applyFont="1" applyFill="1" applyBorder="1"/>
    <xf numFmtId="0" fontId="20" fillId="8" borderId="6" xfId="0" applyFont="1" applyFill="1" applyBorder="1"/>
    <xf numFmtId="2" fontId="20" fillId="8" borderId="6" xfId="0" applyNumberFormat="1" applyFont="1" applyFill="1" applyBorder="1"/>
    <xf numFmtId="2" fontId="20" fillId="8" borderId="6" xfId="0" applyNumberFormat="1" applyFont="1" applyFill="1" applyBorder="1" applyAlignment="1">
      <alignment horizontal="center"/>
    </xf>
    <xf numFmtId="0" fontId="20" fillId="8" borderId="6" xfId="0" applyFont="1" applyFill="1" applyBorder="1" applyAlignment="1">
      <alignment horizontal="center"/>
    </xf>
    <xf numFmtId="164" fontId="20" fillId="8" borderId="6" xfId="0" applyNumberFormat="1" applyFont="1" applyFill="1" applyBorder="1" applyAlignment="1">
      <alignment horizontal="center"/>
    </xf>
    <xf numFmtId="1" fontId="20" fillId="8" borderId="6" xfId="0" applyNumberFormat="1" applyFont="1" applyFill="1" applyBorder="1" applyAlignment="1">
      <alignment horizontal="center"/>
    </xf>
    <xf numFmtId="4" fontId="20" fillId="8" borderId="6" xfId="0" applyNumberFormat="1" applyFont="1" applyFill="1" applyBorder="1" applyAlignment="1">
      <alignment horizontal="center"/>
    </xf>
    <xf numFmtId="1" fontId="20" fillId="8" borderId="24" xfId="0" applyNumberFormat="1" applyFont="1" applyFill="1" applyBorder="1" applyAlignment="1">
      <alignment horizontal="center"/>
    </xf>
    <xf numFmtId="0" fontId="33" fillId="4" borderId="0" xfId="0" applyFont="1" applyFill="1" applyAlignment="1">
      <alignment horizontal="center" vertical="center"/>
    </xf>
    <xf numFmtId="0" fontId="33" fillId="8" borderId="0" xfId="0" applyFont="1" applyFill="1" applyAlignment="1">
      <alignment vertical="center"/>
    </xf>
    <xf numFmtId="0" fontId="20" fillId="0" borderId="18" xfId="0" applyFont="1" applyBorder="1" applyAlignment="1">
      <alignment vertical="center"/>
    </xf>
    <xf numFmtId="0" fontId="30" fillId="0" borderId="0" xfId="0" applyFont="1" applyAlignment="1">
      <alignment vertical="center"/>
    </xf>
    <xf numFmtId="0" fontId="28" fillId="0" borderId="49" xfId="0" applyFont="1" applyBorder="1" applyAlignment="1">
      <alignment horizontal="center" vertical="center"/>
    </xf>
    <xf numFmtId="0" fontId="20" fillId="2" borderId="50" xfId="0" applyFont="1" applyFill="1" applyBorder="1" applyAlignment="1" applyProtection="1">
      <alignment horizontal="left" vertical="center"/>
      <protection locked="0"/>
    </xf>
    <xf numFmtId="4" fontId="20" fillId="2" borderId="50" xfId="0" applyNumberFormat="1" applyFont="1" applyFill="1" applyBorder="1" applyAlignment="1" applyProtection="1">
      <alignment horizontal="center" vertical="center"/>
      <protection locked="0"/>
    </xf>
    <xf numFmtId="2" fontId="20" fillId="2" borderId="50" xfId="0" applyNumberFormat="1" applyFont="1" applyFill="1" applyBorder="1" applyAlignment="1" applyProtection="1">
      <alignment horizontal="center" vertical="center"/>
      <protection locked="0"/>
    </xf>
    <xf numFmtId="0" fontId="28" fillId="0" borderId="46" xfId="0" applyFont="1" applyBorder="1" applyAlignment="1">
      <alignment horizontal="center" vertical="center"/>
    </xf>
    <xf numFmtId="0" fontId="20" fillId="2" borderId="47" xfId="0" applyFont="1" applyFill="1" applyBorder="1" applyAlignment="1" applyProtection="1">
      <alignment horizontal="left" vertical="center"/>
      <protection locked="0"/>
    </xf>
    <xf numFmtId="4" fontId="20" fillId="2" borderId="47" xfId="0" applyNumberFormat="1" applyFont="1" applyFill="1" applyBorder="1" applyAlignment="1" applyProtection="1">
      <alignment horizontal="center" vertical="center"/>
      <protection locked="0"/>
    </xf>
    <xf numFmtId="2" fontId="20" fillId="2" borderId="47" xfId="0" applyNumberFormat="1" applyFont="1" applyFill="1" applyBorder="1" applyAlignment="1" applyProtection="1">
      <alignment horizontal="center" vertical="center"/>
      <protection locked="0"/>
    </xf>
    <xf numFmtId="0" fontId="28" fillId="0" borderId="52" xfId="0" applyFont="1" applyBorder="1" applyAlignment="1">
      <alignment horizontal="center" vertical="center"/>
    </xf>
    <xf numFmtId="0" fontId="20" fillId="2" borderId="53" xfId="0" applyFont="1" applyFill="1" applyBorder="1" applyAlignment="1" applyProtection="1">
      <alignment horizontal="left" vertical="center"/>
      <protection locked="0"/>
    </xf>
    <xf numFmtId="4" fontId="20" fillId="2" borderId="53" xfId="0" applyNumberFormat="1" applyFont="1" applyFill="1" applyBorder="1" applyAlignment="1" applyProtection="1">
      <alignment horizontal="center" vertical="center"/>
      <protection locked="0"/>
    </xf>
    <xf numFmtId="2" fontId="20" fillId="2" borderId="53" xfId="0" applyNumberFormat="1" applyFont="1" applyFill="1" applyBorder="1" applyAlignment="1" applyProtection="1">
      <alignment horizontal="center" vertical="center"/>
      <protection locked="0"/>
    </xf>
    <xf numFmtId="0" fontId="28" fillId="0" borderId="7" xfId="0" applyFont="1" applyBorder="1" applyAlignment="1">
      <alignment horizontal="right" vertical="center" indent="1"/>
    </xf>
    <xf numFmtId="10" fontId="23" fillId="2" borderId="7" xfId="0" applyNumberFormat="1" applyFont="1" applyFill="1" applyBorder="1" applyAlignment="1" applyProtection="1">
      <alignment vertical="center"/>
      <protection locked="0"/>
    </xf>
    <xf numFmtId="10" fontId="23" fillId="5" borderId="7" xfId="0" applyNumberFormat="1" applyFont="1" applyFill="1" applyBorder="1" applyAlignment="1">
      <alignment vertical="center"/>
    </xf>
    <xf numFmtId="0" fontId="26" fillId="0" borderId="7" xfId="0" applyFont="1" applyBorder="1" applyAlignment="1">
      <alignment horizontal="center" vertical="center"/>
    </xf>
    <xf numFmtId="0" fontId="34" fillId="0" borderId="13" xfId="0" applyFont="1" applyBorder="1" applyAlignment="1">
      <alignment horizontal="center" vertical="center"/>
    </xf>
    <xf numFmtId="4" fontId="23" fillId="0" borderId="18" xfId="0" applyNumberFormat="1" applyFont="1" applyBorder="1"/>
    <xf numFmtId="0" fontId="23" fillId="0" borderId="19" xfId="0" applyFont="1" applyBorder="1"/>
    <xf numFmtId="0" fontId="20" fillId="2" borderId="1" xfId="0" applyFont="1" applyFill="1" applyBorder="1" applyProtection="1">
      <protection locked="0"/>
    </xf>
    <xf numFmtId="0" fontId="20" fillId="0" borderId="19" xfId="0" applyFont="1" applyBorder="1" applyAlignment="1">
      <alignment horizontal="center"/>
    </xf>
    <xf numFmtId="4" fontId="31" fillId="0" borderId="0" xfId="0" applyNumberFormat="1" applyFont="1"/>
    <xf numFmtId="0" fontId="31" fillId="0" borderId="0" xfId="0" applyFont="1"/>
    <xf numFmtId="4" fontId="32" fillId="2" borderId="0" xfId="0" applyNumberFormat="1" applyFont="1" applyFill="1"/>
    <xf numFmtId="0" fontId="32" fillId="0" borderId="0" xfId="0" applyFont="1"/>
    <xf numFmtId="4" fontId="32" fillId="0" borderId="0" xfId="0" applyNumberFormat="1" applyFont="1" applyProtection="1">
      <protection locked="0"/>
    </xf>
    <xf numFmtId="4" fontId="23" fillId="0" borderId="7" xfId="0" applyNumberFormat="1" applyFont="1" applyBorder="1" applyAlignment="1">
      <alignment horizontal="right"/>
    </xf>
    <xf numFmtId="0" fontId="17" fillId="10" borderId="0" xfId="0" applyFont="1" applyFill="1" applyAlignment="1">
      <alignment horizontal="center" vertical="center" wrapText="1"/>
    </xf>
    <xf numFmtId="0" fontId="23" fillId="2" borderId="1" xfId="0" applyFont="1" applyFill="1" applyBorder="1" applyAlignment="1">
      <alignment horizontal="left" vertical="center"/>
    </xf>
    <xf numFmtId="0" fontId="23" fillId="2" borderId="1" xfId="0" applyFont="1" applyFill="1" applyBorder="1" applyAlignment="1">
      <alignment horizontal="center"/>
    </xf>
    <xf numFmtId="0" fontId="23" fillId="3" borderId="1" xfId="0" applyFont="1" applyFill="1" applyBorder="1" applyAlignment="1">
      <alignment horizontal="left" vertical="center" wrapText="1"/>
    </xf>
    <xf numFmtId="0" fontId="23" fillId="2" borderId="3" xfId="0" applyFont="1" applyFill="1" applyBorder="1" applyAlignment="1">
      <alignment horizontal="center" vertical="center"/>
    </xf>
    <xf numFmtId="0" fontId="23" fillId="2" borderId="4" xfId="0" applyFont="1" applyFill="1" applyBorder="1" applyAlignment="1">
      <alignment horizontal="center" vertical="center"/>
    </xf>
    <xf numFmtId="0" fontId="20" fillId="0" borderId="1" xfId="0" applyFont="1" applyBorder="1" applyAlignment="1">
      <alignment horizontal="center" vertical="center"/>
    </xf>
    <xf numFmtId="0" fontId="27" fillId="0" borderId="7" xfId="0" applyFont="1" applyBorder="1" applyAlignment="1">
      <alignment horizontal="left" vertical="center"/>
    </xf>
    <xf numFmtId="0" fontId="33" fillId="4" borderId="0" xfId="0" applyFont="1" applyFill="1" applyAlignment="1">
      <alignment horizontal="center" vertical="center"/>
    </xf>
    <xf numFmtId="0" fontId="20" fillId="0" borderId="0" xfId="0" applyFont="1" applyAlignment="1">
      <alignment horizontal="left" vertical="center"/>
    </xf>
    <xf numFmtId="0" fontId="20" fillId="0" borderId="0" xfId="0" applyFont="1" applyAlignment="1">
      <alignment horizontal="right" vertical="center"/>
    </xf>
    <xf numFmtId="0" fontId="26" fillId="0" borderId="1" xfId="0" applyFont="1" applyBorder="1" applyAlignment="1">
      <alignment horizontal="center" vertical="center"/>
    </xf>
    <xf numFmtId="0" fontId="20" fillId="2" borderId="1" xfId="0" applyFont="1" applyFill="1" applyBorder="1" applyAlignment="1" applyProtection="1">
      <alignment horizontal="center" vertical="center"/>
      <protection locked="0"/>
    </xf>
    <xf numFmtId="0" fontId="20" fillId="0" borderId="1" xfId="0" applyFont="1" applyBorder="1" applyAlignment="1">
      <alignment horizontal="left"/>
    </xf>
    <xf numFmtId="0" fontId="20" fillId="0" borderId="0" xfId="0" applyFont="1" applyAlignment="1">
      <alignment horizontal="left"/>
    </xf>
    <xf numFmtId="0" fontId="20" fillId="0" borderId="3" xfId="0" applyFont="1" applyBorder="1" applyAlignment="1">
      <alignment horizontal="left"/>
    </xf>
    <xf numFmtId="0" fontId="20" fillId="0" borderId="0" xfId="0" applyFont="1" applyAlignment="1">
      <alignment horizontal="center" vertical="center"/>
    </xf>
    <xf numFmtId="2" fontId="20" fillId="0" borderId="0" xfId="0" applyNumberFormat="1" applyFont="1" applyAlignment="1">
      <alignment horizontal="center" vertical="center"/>
    </xf>
    <xf numFmtId="0" fontId="23" fillId="0" borderId="0" xfId="0" applyFont="1" applyAlignment="1">
      <alignment horizontal="center" vertical="center"/>
    </xf>
    <xf numFmtId="4" fontId="28" fillId="0" borderId="1" xfId="0" applyNumberFormat="1" applyFont="1" applyBorder="1" applyAlignment="1">
      <alignment horizontal="center" vertical="center"/>
    </xf>
    <xf numFmtId="0" fontId="20" fillId="0" borderId="13" xfId="0" applyFont="1" applyBorder="1" applyAlignment="1">
      <alignment horizontal="left" vertical="center"/>
    </xf>
    <xf numFmtId="0" fontId="28" fillId="0" borderId="18" xfId="0" applyFont="1" applyBorder="1" applyAlignment="1">
      <alignment horizontal="center" vertical="center"/>
    </xf>
    <xf numFmtId="0" fontId="28" fillId="0" borderId="19" xfId="0" applyFont="1" applyBorder="1" applyAlignment="1">
      <alignment horizontal="center" vertical="center"/>
    </xf>
    <xf numFmtId="0" fontId="28" fillId="0" borderId="7" xfId="0" applyFont="1" applyBorder="1" applyAlignment="1">
      <alignment horizontal="center" vertical="center"/>
    </xf>
    <xf numFmtId="0" fontId="23" fillId="0" borderId="7" xfId="0" applyFont="1" applyBorder="1" applyAlignment="1">
      <alignment horizontal="center" vertical="center"/>
    </xf>
    <xf numFmtId="4" fontId="23" fillId="0" borderId="1" xfId="0" applyNumberFormat="1" applyFont="1" applyBorder="1" applyAlignment="1">
      <alignment horizontal="left" vertical="center"/>
    </xf>
    <xf numFmtId="0" fontId="20" fillId="0" borderId="6" xfId="0" applyFont="1" applyBorder="1" applyAlignment="1">
      <alignment horizontal="right" vertical="center"/>
    </xf>
    <xf numFmtId="0" fontId="20" fillId="0" borderId="6" xfId="0" applyFont="1" applyBorder="1" applyAlignment="1">
      <alignment horizontal="left"/>
    </xf>
    <xf numFmtId="0" fontId="28" fillId="0" borderId="14" xfId="0" quotePrefix="1" applyFont="1" applyBorder="1" applyAlignment="1">
      <alignment horizontal="center" vertical="center"/>
    </xf>
    <xf numFmtId="0" fontId="28" fillId="0" borderId="14" xfId="0" applyFont="1" applyBorder="1" applyAlignment="1">
      <alignment horizontal="center" vertical="center"/>
    </xf>
    <xf numFmtId="0" fontId="28" fillId="0" borderId="15" xfId="0" applyFont="1" applyBorder="1" applyAlignment="1">
      <alignment horizontal="center" vertical="center"/>
    </xf>
    <xf numFmtId="0" fontId="28" fillId="0" borderId="0" xfId="0" applyFont="1" applyAlignment="1">
      <alignment horizontal="center" vertical="center"/>
    </xf>
    <xf numFmtId="0" fontId="28" fillId="0" borderId="25" xfId="0" quotePrefix="1" applyFont="1" applyBorder="1" applyAlignment="1">
      <alignment horizontal="center" vertical="center"/>
    </xf>
    <xf numFmtId="0" fontId="28" fillId="0" borderId="25" xfId="0" applyFont="1" applyBorder="1" applyAlignment="1">
      <alignment horizontal="center" vertical="center"/>
    </xf>
    <xf numFmtId="0" fontId="28" fillId="0" borderId="11" xfId="0" quotePrefix="1" applyFont="1" applyBorder="1" applyAlignment="1">
      <alignment horizontal="center" vertical="center"/>
    </xf>
    <xf numFmtId="0" fontId="28" fillId="0" borderId="11" xfId="0" applyFont="1" applyBorder="1" applyAlignment="1">
      <alignment horizontal="center" vertical="center"/>
    </xf>
    <xf numFmtId="0" fontId="28" fillId="0" borderId="16" xfId="0" quotePrefix="1" applyFont="1" applyBorder="1" applyAlignment="1">
      <alignment horizontal="center" vertical="center"/>
    </xf>
    <xf numFmtId="0" fontId="28" fillId="0" borderId="16" xfId="0" applyFont="1" applyBorder="1" applyAlignment="1">
      <alignment horizontal="center" vertical="center"/>
    </xf>
    <xf numFmtId="0" fontId="28" fillId="0" borderId="22" xfId="0" applyFont="1" applyBorder="1" applyAlignment="1">
      <alignment horizontal="center" vertical="center"/>
    </xf>
    <xf numFmtId="0" fontId="28" fillId="0" borderId="23" xfId="0" applyFont="1" applyBorder="1" applyAlignment="1">
      <alignment horizontal="center" vertical="center"/>
    </xf>
    <xf numFmtId="0" fontId="28" fillId="0" borderId="31" xfId="0" applyFont="1" applyBorder="1" applyAlignment="1">
      <alignment horizontal="center" vertical="center"/>
    </xf>
    <xf numFmtId="0" fontId="28" fillId="0" borderId="13" xfId="0" quotePrefix="1" applyFont="1" applyBorder="1" applyAlignment="1">
      <alignment horizontal="center" vertical="center"/>
    </xf>
    <xf numFmtId="0" fontId="28" fillId="0" borderId="13" xfId="0" applyFont="1" applyBorder="1" applyAlignment="1">
      <alignment horizontal="center" vertical="center"/>
    </xf>
    <xf numFmtId="0" fontId="20" fillId="0" borderId="7" xfId="0" applyFont="1" applyBorder="1" applyAlignment="1">
      <alignment horizontal="right" vertical="center"/>
    </xf>
    <xf numFmtId="0" fontId="28" fillId="0" borderId="12" xfId="0" quotePrefix="1" applyFont="1" applyBorder="1" applyAlignment="1">
      <alignment horizontal="center" vertical="center"/>
    </xf>
    <xf numFmtId="0" fontId="28" fillId="0" borderId="8" xfId="0" quotePrefix="1" applyFont="1" applyBorder="1" applyAlignment="1">
      <alignment horizontal="center" vertical="center"/>
    </xf>
    <xf numFmtId="0" fontId="28" fillId="0" borderId="0" xfId="0" quotePrefix="1" applyFont="1" applyAlignment="1">
      <alignment horizontal="center" vertical="center"/>
    </xf>
    <xf numFmtId="0" fontId="20" fillId="0" borderId="13" xfId="0" applyFont="1" applyBorder="1" applyAlignment="1">
      <alignment horizontal="right" vertical="center"/>
    </xf>
    <xf numFmtId="9" fontId="22" fillId="0" borderId="27" xfId="2" applyFont="1" applyBorder="1" applyAlignment="1">
      <alignment horizontal="center" vertical="center"/>
    </xf>
    <xf numFmtId="9" fontId="22" fillId="0" borderId="28" xfId="2" applyFont="1" applyBorder="1" applyAlignment="1">
      <alignment horizontal="center" vertical="center"/>
    </xf>
    <xf numFmtId="9" fontId="22" fillId="0" borderId="29" xfId="2" applyFont="1" applyBorder="1" applyAlignment="1">
      <alignment horizontal="center" vertical="center"/>
    </xf>
    <xf numFmtId="9" fontId="22" fillId="0" borderId="30" xfId="2" applyFont="1" applyBorder="1" applyAlignment="1">
      <alignment horizontal="center" vertical="center"/>
    </xf>
    <xf numFmtId="0" fontId="28" fillId="0" borderId="6" xfId="0" quotePrefix="1" applyFont="1" applyBorder="1" applyAlignment="1">
      <alignment horizontal="center" vertical="center"/>
    </xf>
    <xf numFmtId="0" fontId="28" fillId="0" borderId="6" xfId="0" applyFont="1" applyBorder="1" applyAlignment="1">
      <alignment horizontal="center" vertical="center"/>
    </xf>
    <xf numFmtId="0" fontId="30" fillId="0" borderId="7" xfId="0" applyFont="1" applyBorder="1" applyAlignment="1">
      <alignment horizontal="left" vertical="center" indent="5"/>
    </xf>
    <xf numFmtId="0" fontId="22" fillId="0" borderId="1" xfId="0" applyFont="1" applyBorder="1" applyAlignment="1">
      <alignment horizontal="center" vertical="center" textRotation="90"/>
    </xf>
    <xf numFmtId="164" fontId="23" fillId="0" borderId="1" xfId="0" applyNumberFormat="1" applyFont="1" applyBorder="1" applyAlignment="1">
      <alignment horizontal="center" vertical="center"/>
    </xf>
    <xf numFmtId="9" fontId="23" fillId="0" borderId="1" xfId="2" applyFont="1" applyBorder="1" applyAlignment="1">
      <alignment horizontal="center" vertical="center"/>
    </xf>
    <xf numFmtId="0" fontId="20" fillId="8" borderId="1" xfId="0" applyFont="1" applyFill="1" applyBorder="1" applyAlignment="1" applyProtection="1">
      <alignment horizontal="center"/>
      <protection locked="0"/>
    </xf>
    <xf numFmtId="0" fontId="20" fillId="2" borderId="1" xfId="0" applyFont="1" applyFill="1" applyBorder="1" applyAlignment="1">
      <alignment horizontal="center" vertical="center" wrapText="1"/>
    </xf>
    <xf numFmtId="0" fontId="20" fillId="2" borderId="1" xfId="0" applyFont="1" applyFill="1" applyBorder="1" applyAlignment="1">
      <alignment horizontal="center" vertical="center"/>
    </xf>
    <xf numFmtId="0" fontId="20" fillId="2" borderId="1" xfId="0" applyFont="1" applyFill="1" applyBorder="1" applyAlignment="1">
      <alignment horizontal="center"/>
    </xf>
    <xf numFmtId="0" fontId="20" fillId="2" borderId="18" xfId="0" applyFont="1" applyFill="1" applyBorder="1" applyAlignment="1">
      <alignment horizontal="center" vertical="center"/>
    </xf>
    <xf numFmtId="0" fontId="20" fillId="2" borderId="22" xfId="0" applyFont="1" applyFill="1" applyBorder="1" applyAlignment="1">
      <alignment horizontal="center" vertical="center"/>
    </xf>
    <xf numFmtId="0" fontId="20" fillId="2" borderId="23" xfId="0" applyFont="1" applyFill="1" applyBorder="1" applyAlignment="1">
      <alignment horizontal="center" vertical="center"/>
    </xf>
    <xf numFmtId="0" fontId="20" fillId="2" borderId="5" xfId="0" applyFont="1" applyFill="1" applyBorder="1" applyAlignment="1">
      <alignment horizontal="center" vertical="center"/>
    </xf>
    <xf numFmtId="0" fontId="20" fillId="2" borderId="24" xfId="0" applyFont="1" applyFill="1" applyBorder="1" applyAlignment="1">
      <alignment horizontal="center" vertical="center"/>
    </xf>
    <xf numFmtId="0" fontId="20" fillId="8" borderId="1" xfId="0" applyFont="1" applyFill="1" applyBorder="1" applyAlignment="1" applyProtection="1">
      <alignment horizontal="center" vertical="center"/>
      <protection locked="0"/>
    </xf>
    <xf numFmtId="2" fontId="23" fillId="0" borderId="5" xfId="0" applyNumberFormat="1" applyFont="1" applyBorder="1" applyAlignment="1">
      <alignment horizontal="center"/>
    </xf>
    <xf numFmtId="2" fontId="23" fillId="0" borderId="24" xfId="0" applyNumberFormat="1" applyFont="1" applyBorder="1" applyAlignment="1">
      <alignment horizontal="center"/>
    </xf>
    <xf numFmtId="4" fontId="23" fillId="0" borderId="5" xfId="0" applyNumberFormat="1" applyFont="1" applyBorder="1" applyAlignment="1">
      <alignment horizontal="center"/>
    </xf>
    <xf numFmtId="4" fontId="23" fillId="0" borderId="24" xfId="0" applyNumberFormat="1" applyFont="1" applyBorder="1" applyAlignment="1">
      <alignment horizontal="center"/>
    </xf>
    <xf numFmtId="0" fontId="28" fillId="2" borderId="57" xfId="0" applyFont="1" applyFill="1" applyBorder="1" applyAlignment="1" applyProtection="1">
      <alignment horizontal="left" vertical="center" wrapText="1"/>
      <protection locked="0"/>
    </xf>
    <xf numFmtId="0" fontId="28" fillId="2" borderId="0" xfId="0" applyFont="1" applyFill="1" applyAlignment="1" applyProtection="1">
      <alignment horizontal="left" vertical="center" wrapText="1"/>
      <protection locked="0"/>
    </xf>
    <xf numFmtId="0" fontId="28" fillId="2" borderId="59" xfId="0" applyFont="1" applyFill="1" applyBorder="1" applyAlignment="1" applyProtection="1">
      <alignment horizontal="left" vertical="center" wrapText="1"/>
      <protection locked="0"/>
    </xf>
    <xf numFmtId="0" fontId="28" fillId="2" borderId="60" xfId="0" applyFont="1" applyFill="1" applyBorder="1" applyAlignment="1" applyProtection="1">
      <alignment horizontal="left" vertical="center" wrapText="1"/>
      <protection locked="0"/>
    </xf>
    <xf numFmtId="0" fontId="20" fillId="8" borderId="58" xfId="0" applyFont="1" applyFill="1" applyBorder="1" applyAlignment="1" applyProtection="1">
      <alignment horizontal="center" vertical="center"/>
      <protection locked="0"/>
    </xf>
    <xf numFmtId="0" fontId="20" fillId="8" borderId="7" xfId="0" applyFont="1" applyFill="1" applyBorder="1" applyAlignment="1" applyProtection="1">
      <alignment horizontal="center" vertical="center"/>
      <protection locked="0"/>
    </xf>
    <xf numFmtId="0" fontId="20" fillId="0" borderId="13" xfId="0" applyFont="1" applyBorder="1" applyAlignment="1">
      <alignment horizontal="center" vertical="center"/>
    </xf>
    <xf numFmtId="0" fontId="20" fillId="0" borderId="6" xfId="0" applyFont="1" applyBorder="1" applyAlignment="1">
      <alignment horizontal="center" vertical="center"/>
    </xf>
    <xf numFmtId="0" fontId="28" fillId="0" borderId="13" xfId="0" applyFont="1" applyBorder="1" applyAlignment="1">
      <alignment horizontal="center" vertical="center" wrapText="1"/>
    </xf>
    <xf numFmtId="0" fontId="28" fillId="0" borderId="6" xfId="0" applyFont="1" applyBorder="1" applyAlignment="1">
      <alignment horizontal="center" vertical="center" wrapText="1"/>
    </xf>
    <xf numFmtId="0" fontId="6" fillId="4" borderId="0" xfId="0" applyFont="1" applyFill="1" applyAlignment="1">
      <alignment horizontal="center" vertical="center"/>
    </xf>
    <xf numFmtId="4" fontId="20" fillId="0" borderId="47" xfId="0" applyNumberFormat="1" applyFont="1" applyBorder="1" applyAlignment="1">
      <alignment horizontal="center" vertical="center"/>
    </xf>
    <xf numFmtId="4" fontId="20" fillId="0" borderId="48" xfId="0" applyNumberFormat="1" applyFont="1" applyBorder="1" applyAlignment="1">
      <alignment horizontal="center" vertical="center"/>
    </xf>
    <xf numFmtId="0" fontId="20" fillId="2" borderId="50" xfId="0" applyFont="1" applyFill="1" applyBorder="1" applyAlignment="1" applyProtection="1">
      <alignment horizontal="center" vertical="center"/>
      <protection locked="0"/>
    </xf>
    <xf numFmtId="4" fontId="20" fillId="0" borderId="50" xfId="0" applyNumberFormat="1" applyFont="1" applyBorder="1" applyAlignment="1">
      <alignment horizontal="center" vertical="center"/>
    </xf>
    <xf numFmtId="4" fontId="20" fillId="0" borderId="51" xfId="0" applyNumberFormat="1" applyFont="1" applyBorder="1" applyAlignment="1">
      <alignment horizontal="center" vertical="center"/>
    </xf>
    <xf numFmtId="0" fontId="20" fillId="2" borderId="47" xfId="0" applyFont="1" applyFill="1" applyBorder="1" applyAlignment="1" applyProtection="1">
      <alignment horizontal="center" vertical="center"/>
      <protection locked="0"/>
    </xf>
    <xf numFmtId="0" fontId="26" fillId="0" borderId="13" xfId="0" applyFont="1" applyBorder="1" applyAlignment="1">
      <alignment horizontal="center" vertical="center" wrapText="1"/>
    </xf>
    <xf numFmtId="0" fontId="26" fillId="0" borderId="6" xfId="0" applyFont="1" applyBorder="1" applyAlignment="1">
      <alignment horizontal="center" vertical="center" wrapText="1"/>
    </xf>
    <xf numFmtId="0" fontId="34" fillId="0" borderId="7" xfId="0" applyFont="1" applyBorder="1" applyAlignment="1">
      <alignment horizontal="center" vertical="center"/>
    </xf>
    <xf numFmtId="0" fontId="26" fillId="0" borderId="7" xfId="0" applyFont="1" applyBorder="1" applyAlignment="1">
      <alignment horizontal="center" vertical="center"/>
    </xf>
    <xf numFmtId="0" fontId="34" fillId="0" borderId="7" xfId="0" applyFont="1" applyBorder="1" applyAlignment="1">
      <alignment horizontal="left" vertical="center"/>
    </xf>
    <xf numFmtId="0" fontId="20" fillId="0" borderId="18" xfId="0" applyFont="1" applyBorder="1" applyAlignment="1">
      <alignment horizontal="right"/>
    </xf>
    <xf numFmtId="0" fontId="20" fillId="0" borderId="7" xfId="0" applyFont="1" applyBorder="1" applyAlignment="1">
      <alignment horizontal="right"/>
    </xf>
    <xf numFmtId="0" fontId="20" fillId="0" borderId="19" xfId="0" applyFont="1" applyBorder="1" applyAlignment="1">
      <alignment horizontal="right"/>
    </xf>
    <xf numFmtId="4" fontId="23" fillId="0" borderId="7" xfId="0" applyNumberFormat="1" applyFont="1" applyBorder="1" applyAlignment="1">
      <alignment horizontal="center" vertical="center"/>
    </xf>
    <xf numFmtId="4" fontId="35" fillId="0" borderId="7" xfId="0" applyNumberFormat="1" applyFont="1" applyBorder="1" applyAlignment="1">
      <alignment horizontal="center" vertical="center"/>
    </xf>
    <xf numFmtId="0" fontId="20" fillId="2" borderId="53" xfId="0" applyFont="1" applyFill="1" applyBorder="1" applyAlignment="1" applyProtection="1">
      <alignment horizontal="center" vertical="center"/>
      <protection locked="0"/>
    </xf>
    <xf numFmtId="4" fontId="20" fillId="0" borderId="53" xfId="0" applyNumberFormat="1" applyFont="1" applyBorder="1" applyAlignment="1">
      <alignment horizontal="center" vertical="center"/>
    </xf>
    <xf numFmtId="4" fontId="20" fillId="0" borderId="54" xfId="0" applyNumberFormat="1" applyFont="1" applyBorder="1" applyAlignment="1">
      <alignment horizontal="center" vertical="center"/>
    </xf>
    <xf numFmtId="0" fontId="20" fillId="0" borderId="22" xfId="0" applyFont="1" applyBorder="1" applyAlignment="1">
      <alignment horizontal="right" vertical="center"/>
    </xf>
    <xf numFmtId="0" fontId="20" fillId="0" borderId="23" xfId="0" applyFont="1" applyBorder="1" applyAlignment="1">
      <alignment horizontal="right" vertical="center"/>
    </xf>
    <xf numFmtId="0" fontId="20" fillId="0" borderId="5" xfId="0" applyFont="1" applyBorder="1" applyAlignment="1">
      <alignment horizontal="right" vertical="center"/>
    </xf>
    <xf numFmtId="0" fontId="20" fillId="0" borderId="24" xfId="0" applyFont="1" applyBorder="1" applyAlignment="1">
      <alignment horizontal="right" vertical="center"/>
    </xf>
    <xf numFmtId="0" fontId="20" fillId="0" borderId="55" xfId="0" applyFont="1" applyBorder="1" applyAlignment="1">
      <alignment horizontal="center"/>
    </xf>
    <xf numFmtId="0" fontId="20" fillId="0" borderId="28" xfId="0" applyFont="1" applyBorder="1" applyAlignment="1">
      <alignment horizontal="center"/>
    </xf>
    <xf numFmtId="0" fontId="20" fillId="0" borderId="56" xfId="0" applyFont="1" applyBorder="1" applyAlignment="1">
      <alignment horizontal="center"/>
    </xf>
    <xf numFmtId="0" fontId="20" fillId="0" borderId="30" xfId="0" applyFont="1" applyBorder="1" applyAlignment="1">
      <alignment horizontal="center"/>
    </xf>
    <xf numFmtId="0" fontId="36" fillId="0" borderId="6" xfId="0" applyFont="1" applyBorder="1" applyAlignment="1">
      <alignment horizontal="center"/>
    </xf>
    <xf numFmtId="0" fontId="30" fillId="0" borderId="13" xfId="0" applyFont="1" applyBorder="1" applyAlignment="1">
      <alignment horizontal="center" vertical="center"/>
    </xf>
    <xf numFmtId="0" fontId="30" fillId="0" borderId="6" xfId="0" applyFont="1" applyBorder="1" applyAlignment="1">
      <alignment horizontal="center" vertical="center"/>
    </xf>
    <xf numFmtId="0" fontId="23" fillId="0" borderId="13" xfId="0" applyFont="1" applyBorder="1" applyAlignment="1">
      <alignment horizontal="center"/>
    </xf>
    <xf numFmtId="0" fontId="20" fillId="0" borderId="0" xfId="0" applyFont="1" applyAlignment="1">
      <alignment horizontal="right"/>
    </xf>
    <xf numFmtId="0" fontId="20" fillId="0" borderId="0" xfId="0" applyFont="1" applyAlignment="1">
      <alignment horizontal="center"/>
    </xf>
    <xf numFmtId="0" fontId="23" fillId="0" borderId="7" xfId="0" applyFont="1" applyBorder="1" applyAlignment="1">
      <alignment horizontal="right"/>
    </xf>
    <xf numFmtId="0" fontId="20" fillId="0" borderId="1" xfId="0" applyFont="1" applyBorder="1" applyAlignment="1">
      <alignment horizontal="right" vertical="center"/>
    </xf>
    <xf numFmtId="166" fontId="23" fillId="0" borderId="1" xfId="2" applyNumberFormat="1" applyFont="1" applyBorder="1" applyAlignment="1">
      <alignment horizontal="center" vertical="center"/>
    </xf>
    <xf numFmtId="0" fontId="11" fillId="0" borderId="32" xfId="0" applyFont="1" applyBorder="1" applyAlignment="1">
      <alignment horizontal="left" indent="1"/>
    </xf>
    <xf numFmtId="0" fontId="0" fillId="9" borderId="33" xfId="0" applyFill="1" applyBorder="1" applyAlignment="1">
      <alignment horizontal="center" vertical="center"/>
    </xf>
    <xf numFmtId="0" fontId="0" fillId="9" borderId="36" xfId="0" applyFill="1" applyBorder="1" applyAlignment="1">
      <alignment horizontal="center" vertical="center"/>
    </xf>
    <xf numFmtId="0" fontId="0" fillId="0" borderId="18" xfId="0" applyBorder="1" applyAlignment="1" applyProtection="1">
      <alignment horizontal="left"/>
      <protection locked="0"/>
    </xf>
    <xf numFmtId="0" fontId="0" fillId="0" borderId="7" xfId="0" applyBorder="1" applyAlignment="1" applyProtection="1">
      <alignment horizontal="left"/>
      <protection locked="0"/>
    </xf>
    <xf numFmtId="0" fontId="0" fillId="0" borderId="19" xfId="0" applyBorder="1" applyAlignment="1" applyProtection="1">
      <alignment horizontal="left"/>
      <protection locked="0"/>
    </xf>
    <xf numFmtId="0" fontId="20" fillId="8" borderId="18" xfId="0" applyFont="1" applyFill="1" applyBorder="1" applyAlignment="1">
      <alignment horizontal="left"/>
    </xf>
    <xf numFmtId="0" fontId="20" fillId="8" borderId="7" xfId="0" applyFont="1" applyFill="1" applyBorder="1" applyAlignment="1">
      <alignment horizontal="left"/>
    </xf>
    <xf numFmtId="0" fontId="20" fillId="8" borderId="19" xfId="0" applyFont="1" applyFill="1" applyBorder="1" applyAlignment="1">
      <alignment horizontal="left"/>
    </xf>
  </cellXfs>
  <cellStyles count="4">
    <cellStyle name="20% - Énfasis1 38" xfId="3" xr:uid="{4ECBAD64-E9D1-4DA4-8BA2-3C365F9055C3}"/>
    <cellStyle name="Moneda" xfId="1" builtinId="4"/>
    <cellStyle name="Normal" xfId="0" builtinId="0"/>
    <cellStyle name="Porcentaje" xfId="2" builtinId="5"/>
  </cellStyles>
  <dxfs count="25">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003B3A"/>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s-GT" sz="1200" b="1"/>
              <a:t>Ahorro de Consumo de Agua del Proyecto (lt/año)</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col"/>
        <c:grouping val="clustered"/>
        <c:varyColors val="0"/>
        <c:ser>
          <c:idx val="2"/>
          <c:order val="2"/>
          <c:spPr>
            <a:solidFill>
              <a:schemeClr val="tx1"/>
            </a:solidFill>
            <a:ln>
              <a:noFill/>
            </a:ln>
            <a:effectLst/>
          </c:spPr>
          <c:invertIfNegative val="0"/>
          <c:dPt>
            <c:idx val="0"/>
            <c:invertIfNegative val="0"/>
            <c:bubble3D val="0"/>
            <c:spPr>
              <a:solidFill>
                <a:srgbClr val="003B3A"/>
              </a:solidFill>
              <a:ln>
                <a:noFill/>
              </a:ln>
              <a:effectLst/>
            </c:spPr>
            <c:extLst>
              <c:ext xmlns:c16="http://schemas.microsoft.com/office/drawing/2014/chart" uri="{C3380CC4-5D6E-409C-BE32-E72D297353CC}">
                <c16:uniqueId val="{00000004-0803-4C99-8066-AAD6BFF4C491}"/>
              </c:ext>
            </c:extLst>
          </c:dPt>
          <c:dPt>
            <c:idx val="1"/>
            <c:invertIfNegative val="0"/>
            <c:bubble3D val="0"/>
            <c:spPr>
              <a:solidFill>
                <a:srgbClr val="008080"/>
              </a:solidFill>
              <a:ln>
                <a:noFill/>
              </a:ln>
              <a:effectLst/>
            </c:spPr>
            <c:extLst>
              <c:ext xmlns:c16="http://schemas.microsoft.com/office/drawing/2014/chart" uri="{C3380CC4-5D6E-409C-BE32-E72D297353CC}">
                <c16:uniqueId val="{00000005-0803-4C99-8066-AAD6BFF4C491}"/>
              </c:ext>
            </c:extLst>
          </c:dPt>
          <c:cat>
            <c:strRef>
              <c:f>'AC-2 - Información General '!$B$51:$B$52</c:f>
              <c:strCache>
                <c:ptCount val="2"/>
                <c:pt idx="0">
                  <c:v>Consumo base del proyecto</c:v>
                </c:pt>
                <c:pt idx="1">
                  <c:v>Consumo mejorado del proyecto</c:v>
                </c:pt>
              </c:strCache>
            </c:strRef>
          </c:cat>
          <c:val>
            <c:numRef>
              <c:f>'AC-2 - Información General '!$E$51:$E$52</c:f>
              <c:numCache>
                <c:formatCode>#,##0.00</c:formatCode>
                <c:ptCount val="2"/>
                <c:pt idx="0">
                  <c:v>0</c:v>
                </c:pt>
                <c:pt idx="1">
                  <c:v>0</c:v>
                </c:pt>
              </c:numCache>
            </c:numRef>
          </c:val>
          <c:extLst>
            <c:ext xmlns:c16="http://schemas.microsoft.com/office/drawing/2014/chart" uri="{C3380CC4-5D6E-409C-BE32-E72D297353CC}">
              <c16:uniqueId val="{00000002-0803-4C99-8066-AAD6BFF4C491}"/>
            </c:ext>
          </c:extLst>
        </c:ser>
        <c:dLbls>
          <c:showLegendKey val="0"/>
          <c:showVal val="0"/>
          <c:showCatName val="0"/>
          <c:showSerName val="0"/>
          <c:showPercent val="0"/>
          <c:showBubbleSize val="0"/>
        </c:dLbls>
        <c:gapWidth val="219"/>
        <c:overlap val="-27"/>
        <c:axId val="848786512"/>
        <c:axId val="848787168"/>
        <c:extLst>
          <c:ext xmlns:c15="http://schemas.microsoft.com/office/drawing/2012/chart" uri="{02D57815-91ED-43cb-92C2-25804820EDAC}">
            <c15:filteredBarSeries>
              <c15:ser>
                <c:idx val="0"/>
                <c:order val="0"/>
                <c:spPr>
                  <a:solidFill>
                    <a:schemeClr val="accent1"/>
                  </a:solidFill>
                  <a:ln>
                    <a:noFill/>
                  </a:ln>
                  <a:effectLst/>
                </c:spPr>
                <c:invertIfNegative val="0"/>
                <c:cat>
                  <c:strRef>
                    <c:extLst>
                      <c:ext uri="{02D57815-91ED-43cb-92C2-25804820EDAC}">
                        <c15:formulaRef>
                          <c15:sqref>'AC-2 - Información General '!$B$51:$B$52</c15:sqref>
                        </c15:formulaRef>
                      </c:ext>
                    </c:extLst>
                    <c:strCache>
                      <c:ptCount val="2"/>
                      <c:pt idx="0">
                        <c:v>Consumo base del proyecto</c:v>
                      </c:pt>
                      <c:pt idx="1">
                        <c:v>Consumo mejorado del proyecto</c:v>
                      </c:pt>
                    </c:strCache>
                  </c:strRef>
                </c:cat>
                <c:val>
                  <c:numRef>
                    <c:extLst>
                      <c:ext uri="{02D57815-91ED-43cb-92C2-25804820EDAC}">
                        <c15:formulaRef>
                          <c15:sqref>'AC-2 - Información General '!$C$51:$C$52</c15:sqref>
                        </c15:formulaRef>
                      </c:ext>
                    </c:extLst>
                    <c:numCache>
                      <c:formatCode>General</c:formatCode>
                      <c:ptCount val="2"/>
                    </c:numCache>
                  </c:numRef>
                </c:val>
                <c:extLst>
                  <c:ext xmlns:c16="http://schemas.microsoft.com/office/drawing/2014/chart" uri="{C3380CC4-5D6E-409C-BE32-E72D297353CC}">
                    <c16:uniqueId val="{00000000-0803-4C99-8066-AAD6BFF4C491}"/>
                  </c:ext>
                </c:extLst>
              </c15:ser>
            </c15:filteredBarSeries>
            <c15:filteredBarSeries>
              <c15:ser>
                <c:idx val="1"/>
                <c:order val="1"/>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'AC-2 - Información General '!$B$51:$B$52</c15:sqref>
                        </c15:formulaRef>
                      </c:ext>
                    </c:extLst>
                    <c:strCache>
                      <c:ptCount val="2"/>
                      <c:pt idx="0">
                        <c:v>Consumo base del proyecto</c:v>
                      </c:pt>
                      <c:pt idx="1">
                        <c:v>Consumo mejorado del proyecto</c:v>
                      </c:pt>
                    </c:strCache>
                  </c:strRef>
                </c:cat>
                <c:val>
                  <c:numRef>
                    <c:extLst xmlns:c15="http://schemas.microsoft.com/office/drawing/2012/chart">
                      <c:ext xmlns:c15="http://schemas.microsoft.com/office/drawing/2012/chart" uri="{02D57815-91ED-43cb-92C2-25804820EDAC}">
                        <c15:formulaRef>
                          <c15:sqref>'AC-2 - Información General '!$D$51:$D$52</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01-0803-4C99-8066-AAD6BFF4C491}"/>
                  </c:ext>
                </c:extLst>
              </c15:ser>
            </c15:filteredBarSeries>
          </c:ext>
        </c:extLst>
      </c:barChart>
      <c:catAx>
        <c:axId val="848786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GT"/>
          </a:p>
        </c:txPr>
        <c:crossAx val="848787168"/>
        <c:crosses val="autoZero"/>
        <c:auto val="1"/>
        <c:lblAlgn val="ctr"/>
        <c:lblOffset val="100"/>
        <c:noMultiLvlLbl val="0"/>
      </c:catAx>
      <c:valAx>
        <c:axId val="84878716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GT"/>
          </a:p>
        </c:txPr>
        <c:crossAx val="8487865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355821674740749"/>
          <c:y val="5.1400554097404488E-2"/>
          <c:w val="0.78407000395367998"/>
          <c:h val="0.79547942301084229"/>
        </c:manualLayout>
      </c:layout>
      <c:lineChart>
        <c:grouping val="standard"/>
        <c:varyColors val="0"/>
        <c:ser>
          <c:idx val="0"/>
          <c:order val="0"/>
          <c:tx>
            <c:strRef>
              <c:f>[1]Pluvial!$B$33</c:f>
              <c:strCache>
                <c:ptCount val="1"/>
                <c:pt idx="0">
                  <c:v>Promedio</c:v>
                </c:pt>
              </c:strCache>
            </c:strRef>
          </c:tx>
          <c:val>
            <c:numRef>
              <c:f>[1]Pluvial!$C$33:$N$33</c:f>
              <c:numCache>
                <c:formatCode>General</c:formatCode>
                <c:ptCount val="12"/>
                <c:pt idx="0">
                  <c:v>2.64</c:v>
                </c:pt>
                <c:pt idx="1">
                  <c:v>5.1360000000000001</c:v>
                </c:pt>
                <c:pt idx="2">
                  <c:v>9.3920000000000012</c:v>
                </c:pt>
                <c:pt idx="3">
                  <c:v>29.808000000000003</c:v>
                </c:pt>
                <c:pt idx="4">
                  <c:v>132.62</c:v>
                </c:pt>
                <c:pt idx="5">
                  <c:v>266.77199999999999</c:v>
                </c:pt>
                <c:pt idx="6">
                  <c:v>195.68400000000003</c:v>
                </c:pt>
                <c:pt idx="7">
                  <c:v>212.32800000000003</c:v>
                </c:pt>
                <c:pt idx="8">
                  <c:v>236.35199999999989</c:v>
                </c:pt>
                <c:pt idx="9">
                  <c:v>137.26000000000002</c:v>
                </c:pt>
                <c:pt idx="10">
                  <c:v>43.552000000000014</c:v>
                </c:pt>
                <c:pt idx="11">
                  <c:v>5.9960000000000004</c:v>
                </c:pt>
              </c:numCache>
            </c:numRef>
          </c:val>
          <c:smooth val="0"/>
          <c:extLst>
            <c:ext xmlns:c16="http://schemas.microsoft.com/office/drawing/2014/chart" uri="{C3380CC4-5D6E-409C-BE32-E72D297353CC}">
              <c16:uniqueId val="{00000000-6CB3-4CC1-91C5-F39FEAFF291B}"/>
            </c:ext>
          </c:extLst>
        </c:ser>
        <c:ser>
          <c:idx val="1"/>
          <c:order val="1"/>
          <c:tx>
            <c:strRef>
              <c:f>[1]Pluvial!$B$34</c:f>
              <c:strCache>
                <c:ptCount val="1"/>
                <c:pt idx="0">
                  <c:v>Percentil 25°</c:v>
                </c:pt>
              </c:strCache>
            </c:strRef>
          </c:tx>
          <c:val>
            <c:numRef>
              <c:f>[1]Pluvial!$C$34:$N$34</c:f>
              <c:numCache>
                <c:formatCode>General</c:formatCode>
                <c:ptCount val="12"/>
                <c:pt idx="0">
                  <c:v>0.1</c:v>
                </c:pt>
                <c:pt idx="1">
                  <c:v>0.4</c:v>
                </c:pt>
                <c:pt idx="2">
                  <c:v>0.7</c:v>
                </c:pt>
                <c:pt idx="3">
                  <c:v>12.5</c:v>
                </c:pt>
                <c:pt idx="4">
                  <c:v>84.8</c:v>
                </c:pt>
                <c:pt idx="5">
                  <c:v>205.6</c:v>
                </c:pt>
                <c:pt idx="6">
                  <c:v>148.19999999999999</c:v>
                </c:pt>
                <c:pt idx="7">
                  <c:v>111.6</c:v>
                </c:pt>
                <c:pt idx="8">
                  <c:v>180.2</c:v>
                </c:pt>
                <c:pt idx="9">
                  <c:v>81.2</c:v>
                </c:pt>
                <c:pt idx="10">
                  <c:v>6.3</c:v>
                </c:pt>
                <c:pt idx="11">
                  <c:v>1.1000000000000001</c:v>
                </c:pt>
              </c:numCache>
            </c:numRef>
          </c:val>
          <c:smooth val="0"/>
          <c:extLst>
            <c:ext xmlns:c16="http://schemas.microsoft.com/office/drawing/2014/chart" uri="{C3380CC4-5D6E-409C-BE32-E72D297353CC}">
              <c16:uniqueId val="{00000001-6CB3-4CC1-91C5-F39FEAFF291B}"/>
            </c:ext>
          </c:extLst>
        </c:ser>
        <c:ser>
          <c:idx val="2"/>
          <c:order val="2"/>
          <c:tx>
            <c:strRef>
              <c:f>[1]Pluvial!$B$35</c:f>
              <c:strCache>
                <c:ptCount val="1"/>
                <c:pt idx="0">
                  <c:v>Máximo</c:v>
                </c:pt>
              </c:strCache>
            </c:strRef>
          </c:tx>
          <c:val>
            <c:numRef>
              <c:f>[1]Pluvial!$C$35:$N$35</c:f>
              <c:numCache>
                <c:formatCode>General</c:formatCode>
                <c:ptCount val="12"/>
                <c:pt idx="0">
                  <c:v>14.4</c:v>
                </c:pt>
                <c:pt idx="1">
                  <c:v>52.2</c:v>
                </c:pt>
                <c:pt idx="2">
                  <c:v>63.7</c:v>
                </c:pt>
                <c:pt idx="3">
                  <c:v>108.2</c:v>
                </c:pt>
                <c:pt idx="4">
                  <c:v>427.4</c:v>
                </c:pt>
                <c:pt idx="5">
                  <c:v>460.3</c:v>
                </c:pt>
                <c:pt idx="6">
                  <c:v>415.1</c:v>
                </c:pt>
                <c:pt idx="7">
                  <c:v>470.8</c:v>
                </c:pt>
                <c:pt idx="8">
                  <c:v>396.3</c:v>
                </c:pt>
                <c:pt idx="9">
                  <c:v>384.5</c:v>
                </c:pt>
                <c:pt idx="10">
                  <c:v>355.5</c:v>
                </c:pt>
                <c:pt idx="11">
                  <c:v>51.8</c:v>
                </c:pt>
              </c:numCache>
            </c:numRef>
          </c:val>
          <c:smooth val="0"/>
          <c:extLst>
            <c:ext xmlns:c16="http://schemas.microsoft.com/office/drawing/2014/chart" uri="{C3380CC4-5D6E-409C-BE32-E72D297353CC}">
              <c16:uniqueId val="{00000002-6CB3-4CC1-91C5-F39FEAFF291B}"/>
            </c:ext>
          </c:extLst>
        </c:ser>
        <c:ser>
          <c:idx val="3"/>
          <c:order val="3"/>
          <c:tx>
            <c:strRef>
              <c:f>[1]Pluvial!$B$36</c:f>
              <c:strCache>
                <c:ptCount val="1"/>
                <c:pt idx="0">
                  <c:v>Mínimo</c:v>
                </c:pt>
              </c:strCache>
            </c:strRef>
          </c:tx>
          <c:val>
            <c:numRef>
              <c:f>[1]Pluvial!$C$36:$N$36</c:f>
              <c:numCache>
                <c:formatCode>General</c:formatCode>
                <c:ptCount val="12"/>
                <c:pt idx="0">
                  <c:v>0</c:v>
                </c:pt>
                <c:pt idx="1">
                  <c:v>0</c:v>
                </c:pt>
                <c:pt idx="2">
                  <c:v>0</c:v>
                </c:pt>
                <c:pt idx="3">
                  <c:v>0</c:v>
                </c:pt>
                <c:pt idx="4">
                  <c:v>21.9</c:v>
                </c:pt>
                <c:pt idx="5">
                  <c:v>162.80000000000001</c:v>
                </c:pt>
                <c:pt idx="6">
                  <c:v>52</c:v>
                </c:pt>
                <c:pt idx="7">
                  <c:v>64.099999999999994</c:v>
                </c:pt>
                <c:pt idx="8">
                  <c:v>90.2</c:v>
                </c:pt>
                <c:pt idx="9">
                  <c:v>26.8</c:v>
                </c:pt>
                <c:pt idx="10">
                  <c:v>0</c:v>
                </c:pt>
                <c:pt idx="11">
                  <c:v>0</c:v>
                </c:pt>
              </c:numCache>
            </c:numRef>
          </c:val>
          <c:smooth val="0"/>
          <c:extLst>
            <c:ext xmlns:c16="http://schemas.microsoft.com/office/drawing/2014/chart" uri="{C3380CC4-5D6E-409C-BE32-E72D297353CC}">
              <c16:uniqueId val="{00000003-6CB3-4CC1-91C5-F39FEAFF291B}"/>
            </c:ext>
          </c:extLst>
        </c:ser>
        <c:dLbls>
          <c:showLegendKey val="0"/>
          <c:showVal val="0"/>
          <c:showCatName val="0"/>
          <c:showSerName val="0"/>
          <c:showPercent val="0"/>
          <c:showBubbleSize val="0"/>
        </c:dLbls>
        <c:marker val="1"/>
        <c:smooth val="0"/>
        <c:axId val="162168832"/>
        <c:axId val="162170368"/>
      </c:lineChart>
      <c:catAx>
        <c:axId val="162168832"/>
        <c:scaling>
          <c:orientation val="minMax"/>
        </c:scaling>
        <c:delete val="0"/>
        <c:axPos val="b"/>
        <c:majorTickMark val="out"/>
        <c:minorTickMark val="none"/>
        <c:tickLblPos val="nextTo"/>
        <c:crossAx val="162170368"/>
        <c:crosses val="autoZero"/>
        <c:auto val="1"/>
        <c:lblAlgn val="ctr"/>
        <c:lblOffset val="100"/>
        <c:noMultiLvlLbl val="0"/>
      </c:catAx>
      <c:valAx>
        <c:axId val="162170368"/>
        <c:scaling>
          <c:orientation val="minMax"/>
        </c:scaling>
        <c:delete val="0"/>
        <c:axPos val="l"/>
        <c:majorGridlines/>
        <c:numFmt formatCode="General" sourceLinked="1"/>
        <c:majorTickMark val="out"/>
        <c:minorTickMark val="none"/>
        <c:tickLblPos val="nextTo"/>
        <c:crossAx val="162168832"/>
        <c:crosses val="autoZero"/>
        <c:crossBetween val="between"/>
      </c:valAx>
      <c:spPr>
        <a:noFill/>
        <a:ln w="25400">
          <a:noFill/>
        </a:ln>
      </c:spPr>
    </c:plotArea>
    <c:legend>
      <c:legendPos val="b"/>
      <c:overlay val="0"/>
    </c:legend>
    <c:plotVisOnly val="1"/>
    <c:dispBlanksAs val="gap"/>
    <c:showDLblsOverMax val="0"/>
  </c:chart>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6</xdr:col>
      <xdr:colOff>187110</xdr:colOff>
      <xdr:row>7</xdr:row>
      <xdr:rowOff>141422</xdr:rowOff>
    </xdr:from>
    <xdr:to>
      <xdr:col>7</xdr:col>
      <xdr:colOff>376982</xdr:colOff>
      <xdr:row>12</xdr:row>
      <xdr:rowOff>86735</xdr:rowOff>
    </xdr:to>
    <xdr:pic>
      <xdr:nvPicPr>
        <xdr:cNvPr id="2" name="Imagen 1" descr="Imagen que contiene dibujo&#10;&#10;Descripción generada automáticamente">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59110" y="1474922"/>
          <a:ext cx="951872" cy="897813"/>
        </a:xfrm>
        <a:prstGeom prst="rect">
          <a:avLst/>
        </a:prstGeom>
      </xdr:spPr>
    </xdr:pic>
    <xdr:clientData/>
  </xdr:twoCellAnchor>
  <xdr:twoCellAnchor editAs="oneCell">
    <xdr:from>
      <xdr:col>0</xdr:col>
      <xdr:colOff>43425</xdr:colOff>
      <xdr:row>0</xdr:row>
      <xdr:rowOff>96542</xdr:rowOff>
    </xdr:from>
    <xdr:to>
      <xdr:col>1</xdr:col>
      <xdr:colOff>256209</xdr:colOff>
      <xdr:row>15</xdr:row>
      <xdr:rowOff>47626</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a:xfrm>
          <a:off x="43425" y="96542"/>
          <a:ext cx="974784" cy="28085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201930</xdr:colOff>
      <xdr:row>0</xdr:row>
      <xdr:rowOff>0</xdr:rowOff>
    </xdr:from>
    <xdr:to>
      <xdr:col>0</xdr:col>
      <xdr:colOff>1125855</xdr:colOff>
      <xdr:row>3</xdr:row>
      <xdr:rowOff>152400</xdr:rowOff>
    </xdr:to>
    <xdr:sp macro="" textlink="">
      <xdr:nvSpPr>
        <xdr:cNvPr id="6" name="Elipse 5">
          <a:extLst>
            <a:ext uri="{FF2B5EF4-FFF2-40B4-BE49-F238E27FC236}">
              <a16:creationId xmlns:a16="http://schemas.microsoft.com/office/drawing/2014/main" id="{00000000-0008-0000-0100-000006000000}"/>
            </a:ext>
          </a:extLst>
        </xdr:cNvPr>
        <xdr:cNvSpPr/>
      </xdr:nvSpPr>
      <xdr:spPr>
        <a:xfrm>
          <a:off x="201930" y="0"/>
          <a:ext cx="923925" cy="906780"/>
        </a:xfrm>
        <a:prstGeom prst="ellipse">
          <a:avLst/>
        </a:prstGeom>
        <a:blipFill rotWithShape="1">
          <a:blip xmlns:r="http://schemas.openxmlformats.org/officeDocument/2006/relationships" r:embed="rId1">
            <a:alphaModFix/>
          </a:blip>
          <a:srcRect/>
          <a:stretch>
            <a:fillRect/>
          </a:stretch>
        </a:blipFill>
        <a:ln>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wrap="square"/>
        <a:lstStyle/>
        <a:p>
          <a:endParaRPr lang="es-GT"/>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465665</xdr:colOff>
      <xdr:row>5</xdr:row>
      <xdr:rowOff>9526</xdr:rowOff>
    </xdr:from>
    <xdr:to>
      <xdr:col>17</xdr:col>
      <xdr:colOff>0</xdr:colOff>
      <xdr:row>7</xdr:row>
      <xdr:rowOff>137584</xdr:rowOff>
    </xdr:to>
    <xdr:sp macro="" textlink="">
      <xdr:nvSpPr>
        <xdr:cNvPr id="3" name="CuadroTexto 2">
          <a:extLst>
            <a:ext uri="{FF2B5EF4-FFF2-40B4-BE49-F238E27FC236}">
              <a16:creationId xmlns:a16="http://schemas.microsoft.com/office/drawing/2014/main" id="{00000000-0008-0000-0200-000003000000}"/>
            </a:ext>
          </a:extLst>
        </xdr:cNvPr>
        <xdr:cNvSpPr txBox="1"/>
      </xdr:nvSpPr>
      <xdr:spPr>
        <a:xfrm>
          <a:off x="8424332" y="930276"/>
          <a:ext cx="4106335" cy="6995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GT" sz="800"/>
            <a:t>Utilice este formulario para</a:t>
          </a:r>
          <a:r>
            <a:rPr lang="es-GT" sz="800" baseline="0"/>
            <a:t> calcular la linea base y el consumo mejorado del proyecto y sus unidades residenciales.</a:t>
          </a:r>
          <a:endParaRPr lang="es-GT" sz="800"/>
        </a:p>
      </xdr:txBody>
    </xdr:sp>
    <xdr:clientData/>
  </xdr:twoCellAnchor>
  <xdr:twoCellAnchor>
    <xdr:from>
      <xdr:col>2</xdr:col>
      <xdr:colOff>762000</xdr:colOff>
      <xdr:row>18</xdr:row>
      <xdr:rowOff>133350</xdr:rowOff>
    </xdr:from>
    <xdr:to>
      <xdr:col>2</xdr:col>
      <xdr:colOff>971550</xdr:colOff>
      <xdr:row>19</xdr:row>
      <xdr:rowOff>123825</xdr:rowOff>
    </xdr:to>
    <xdr:sp macro="" textlink="">
      <xdr:nvSpPr>
        <xdr:cNvPr id="7" name="CuadroTexto 6">
          <a:extLst>
            <a:ext uri="{FF2B5EF4-FFF2-40B4-BE49-F238E27FC236}">
              <a16:creationId xmlns:a16="http://schemas.microsoft.com/office/drawing/2014/main" id="{00000000-0008-0000-0200-000007000000}"/>
            </a:ext>
          </a:extLst>
        </xdr:cNvPr>
        <xdr:cNvSpPr txBox="1"/>
      </xdr:nvSpPr>
      <xdr:spPr>
        <a:xfrm>
          <a:off x="1943100" y="3019425"/>
          <a:ext cx="209550"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GT" sz="700"/>
            <a:t>1</a:t>
          </a:r>
        </a:p>
      </xdr:txBody>
    </xdr:sp>
    <xdr:clientData/>
  </xdr:twoCellAnchor>
  <xdr:twoCellAnchor>
    <xdr:from>
      <xdr:col>2</xdr:col>
      <xdr:colOff>590550</xdr:colOff>
      <xdr:row>21</xdr:row>
      <xdr:rowOff>152400</xdr:rowOff>
    </xdr:from>
    <xdr:to>
      <xdr:col>2</xdr:col>
      <xdr:colOff>800100</xdr:colOff>
      <xdr:row>22</xdr:row>
      <xdr:rowOff>142875</xdr:rowOff>
    </xdr:to>
    <xdr:sp macro="" textlink="">
      <xdr:nvSpPr>
        <xdr:cNvPr id="8" name="CuadroTexto 7">
          <a:extLst>
            <a:ext uri="{FF2B5EF4-FFF2-40B4-BE49-F238E27FC236}">
              <a16:creationId xmlns:a16="http://schemas.microsoft.com/office/drawing/2014/main" id="{00000000-0008-0000-0200-000008000000}"/>
            </a:ext>
          </a:extLst>
        </xdr:cNvPr>
        <xdr:cNvSpPr txBox="1"/>
      </xdr:nvSpPr>
      <xdr:spPr>
        <a:xfrm>
          <a:off x="1771650" y="3609975"/>
          <a:ext cx="209550"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GT" sz="700"/>
            <a:t>2</a:t>
          </a:r>
        </a:p>
      </xdr:txBody>
    </xdr:sp>
    <xdr:clientData/>
  </xdr:twoCellAnchor>
  <xdr:twoCellAnchor>
    <xdr:from>
      <xdr:col>13</xdr:col>
      <xdr:colOff>321163</xdr:colOff>
      <xdr:row>29</xdr:row>
      <xdr:rowOff>156586</xdr:rowOff>
    </xdr:from>
    <xdr:to>
      <xdr:col>22</xdr:col>
      <xdr:colOff>732692</xdr:colOff>
      <xdr:row>46</xdr:row>
      <xdr:rowOff>182218</xdr:rowOff>
    </xdr:to>
    <xdr:graphicFrame macro="">
      <xdr:nvGraphicFramePr>
        <xdr:cNvPr id="10" name="Gráfico 9">
          <a:extLst>
            <a:ext uri="{FF2B5EF4-FFF2-40B4-BE49-F238E27FC236}">
              <a16:creationId xmlns:a16="http://schemas.microsoft.com/office/drawing/2014/main" id="{00000000-0008-0000-02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48451</xdr:colOff>
      <xdr:row>1</xdr:row>
      <xdr:rowOff>36169</xdr:rowOff>
    </xdr:from>
    <xdr:to>
      <xdr:col>2</xdr:col>
      <xdr:colOff>692018</xdr:colOff>
      <xdr:row>7</xdr:row>
      <xdr:rowOff>44046</xdr:rowOff>
    </xdr:to>
    <xdr:sp macro="" textlink="">
      <xdr:nvSpPr>
        <xdr:cNvPr id="9" name="Elipse 8">
          <a:extLst>
            <a:ext uri="{FF2B5EF4-FFF2-40B4-BE49-F238E27FC236}">
              <a16:creationId xmlns:a16="http://schemas.microsoft.com/office/drawing/2014/main" id="{00000000-0008-0000-0200-000009000000}"/>
            </a:ext>
          </a:extLst>
        </xdr:cNvPr>
        <xdr:cNvSpPr/>
      </xdr:nvSpPr>
      <xdr:spPr>
        <a:xfrm>
          <a:off x="361179" y="221163"/>
          <a:ext cx="1458423" cy="1276409"/>
        </a:xfrm>
        <a:prstGeom prst="ellipse">
          <a:avLst/>
        </a:prstGeom>
        <a:blipFill rotWithShape="1">
          <a:blip xmlns:r="http://schemas.openxmlformats.org/officeDocument/2006/relationships" r:embed="rId2">
            <a:alphaModFix/>
          </a:blip>
          <a:srcRect/>
          <a:stretch>
            <a:fillRect/>
          </a:stretch>
        </a:blipFill>
        <a:ln>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wrap="square"/>
        <a:lstStyle/>
        <a:p>
          <a:endParaRPr lang="es-GT"/>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1458</xdr:colOff>
      <xdr:row>4</xdr:row>
      <xdr:rowOff>112745</xdr:rowOff>
    </xdr:from>
    <xdr:to>
      <xdr:col>28</xdr:col>
      <xdr:colOff>250658</xdr:colOff>
      <xdr:row>8</xdr:row>
      <xdr:rowOff>58316</xdr:rowOff>
    </xdr:to>
    <xdr:sp macro="" textlink="">
      <xdr:nvSpPr>
        <xdr:cNvPr id="4" name="CuadroTexto 3">
          <a:extLst>
            <a:ext uri="{FF2B5EF4-FFF2-40B4-BE49-F238E27FC236}">
              <a16:creationId xmlns:a16="http://schemas.microsoft.com/office/drawing/2014/main" id="{00000000-0008-0000-0300-000004000000}"/>
            </a:ext>
          </a:extLst>
        </xdr:cNvPr>
        <xdr:cNvSpPr txBox="1"/>
      </xdr:nvSpPr>
      <xdr:spPr>
        <a:xfrm>
          <a:off x="1144458" y="1205613"/>
          <a:ext cx="21073858" cy="6674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GT" sz="1050"/>
            <a:t>Utilice este formulario para</a:t>
          </a:r>
          <a:r>
            <a:rPr lang="es-GT" sz="1050" baseline="0"/>
            <a:t> calcular el consumoo de agua detallado, correspondiente a las especificaciones de artefactos sanitarios por cada tipo de unidad habitacional y áreas comúnes.</a:t>
          </a:r>
        </a:p>
        <a:p>
          <a:r>
            <a:rPr lang="es-GT" sz="1050" baseline="0"/>
            <a:t>*Proyectos que no conozcan el consumo real de las lavadoras instaladas utilizar el comsumo base cómo referencia (35.96 lt/ciclo)</a:t>
          </a:r>
        </a:p>
        <a:p>
          <a:r>
            <a:rPr lang="es-GT" sz="1050" baseline="0"/>
            <a:t>*Inodoros de doble descarga deben ingresar el promedio de ambos conumos </a:t>
          </a:r>
          <a:endParaRPr lang="es-GT" sz="1050"/>
        </a:p>
      </xdr:txBody>
    </xdr:sp>
    <xdr:clientData/>
  </xdr:twoCellAnchor>
  <xdr:twoCellAnchor>
    <xdr:from>
      <xdr:col>2</xdr:col>
      <xdr:colOff>337424</xdr:colOff>
      <xdr:row>0</xdr:row>
      <xdr:rowOff>103348</xdr:rowOff>
    </xdr:from>
    <xdr:to>
      <xdr:col>3</xdr:col>
      <xdr:colOff>853522</xdr:colOff>
      <xdr:row>4</xdr:row>
      <xdr:rowOff>42290</xdr:rowOff>
    </xdr:to>
    <xdr:sp macro="" textlink="">
      <xdr:nvSpPr>
        <xdr:cNvPr id="5" name="Elipse 4">
          <a:extLst>
            <a:ext uri="{FF2B5EF4-FFF2-40B4-BE49-F238E27FC236}">
              <a16:creationId xmlns:a16="http://schemas.microsoft.com/office/drawing/2014/main" id="{00000000-0008-0000-0300-000005000000}"/>
            </a:ext>
          </a:extLst>
        </xdr:cNvPr>
        <xdr:cNvSpPr/>
      </xdr:nvSpPr>
      <xdr:spPr>
        <a:xfrm>
          <a:off x="1480424" y="103348"/>
          <a:ext cx="867019" cy="851337"/>
        </a:xfrm>
        <a:prstGeom prst="ellipse">
          <a:avLst/>
        </a:prstGeom>
        <a:blipFill rotWithShape="1">
          <a:blip xmlns:r="http://schemas.openxmlformats.org/officeDocument/2006/relationships" r:embed="rId1">
            <a:alphaModFix/>
          </a:blip>
          <a:srcRect/>
          <a:stretch>
            <a:fillRect/>
          </a:stretch>
        </a:blipFill>
        <a:ln>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wrap="square"/>
        <a:lstStyle/>
        <a:p>
          <a:endParaRPr lang="es-GT"/>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66675</xdr:colOff>
      <xdr:row>4</xdr:row>
      <xdr:rowOff>171449</xdr:rowOff>
    </xdr:from>
    <xdr:to>
      <xdr:col>12</xdr:col>
      <xdr:colOff>9525</xdr:colOff>
      <xdr:row>10</xdr:row>
      <xdr:rowOff>57150</xdr:rowOff>
    </xdr:to>
    <xdr:sp macro="" textlink="">
      <xdr:nvSpPr>
        <xdr:cNvPr id="3" name="CuadroTexto 2">
          <a:extLst>
            <a:ext uri="{FF2B5EF4-FFF2-40B4-BE49-F238E27FC236}">
              <a16:creationId xmlns:a16="http://schemas.microsoft.com/office/drawing/2014/main" id="{00000000-0008-0000-0400-000003000000}"/>
            </a:ext>
          </a:extLst>
        </xdr:cNvPr>
        <xdr:cNvSpPr txBox="1"/>
      </xdr:nvSpPr>
      <xdr:spPr>
        <a:xfrm>
          <a:off x="7162800" y="1133474"/>
          <a:ext cx="2990850" cy="10287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GT" sz="760"/>
            <a:t>Utilice este</a:t>
          </a:r>
          <a:r>
            <a:rPr lang="es-GT" sz="760" baseline="0"/>
            <a:t> formulario para analizar la capacidad y desempeño de diseño de manejo de aguas para lograr un balance cero en produccion y consumo de aguas, en diferentes niveles de calidad para los diferentes usos dentro del proyecto.</a:t>
          </a:r>
        </a:p>
        <a:p>
          <a:pPr algn="l"/>
          <a:endParaRPr lang="es-GT" sz="760" baseline="0"/>
        </a:p>
        <a:p>
          <a:pPr algn="l"/>
          <a:r>
            <a:rPr lang="es-GT" sz="760" baseline="0"/>
            <a:t>Las dimensiones y datos de factor de escorrentía deben corresponder a los utilizados en -SITIO Logro 2-, cuando este haya sido aplicado</a:t>
          </a:r>
        </a:p>
        <a:p>
          <a:pPr algn="l"/>
          <a:endParaRPr lang="es-GT" sz="800"/>
        </a:p>
      </xdr:txBody>
    </xdr:sp>
    <xdr:clientData/>
  </xdr:twoCellAnchor>
  <xdr:twoCellAnchor>
    <xdr:from>
      <xdr:col>6</xdr:col>
      <xdr:colOff>510540</xdr:colOff>
      <xdr:row>27</xdr:row>
      <xdr:rowOff>171450</xdr:rowOff>
    </xdr:from>
    <xdr:to>
      <xdr:col>11</xdr:col>
      <xdr:colOff>733425</xdr:colOff>
      <xdr:row>33</xdr:row>
      <xdr:rowOff>66675</xdr:rowOff>
    </xdr:to>
    <xdr:sp macro="" textlink="">
      <xdr:nvSpPr>
        <xdr:cNvPr id="4" name="CuadroTexto 3">
          <a:extLst>
            <a:ext uri="{FF2B5EF4-FFF2-40B4-BE49-F238E27FC236}">
              <a16:creationId xmlns:a16="http://schemas.microsoft.com/office/drawing/2014/main" id="{00000000-0008-0000-0400-000004000000}"/>
            </a:ext>
          </a:extLst>
        </xdr:cNvPr>
        <xdr:cNvSpPr txBox="1"/>
      </xdr:nvSpPr>
      <xdr:spPr>
        <a:xfrm>
          <a:off x="6644640" y="5513070"/>
          <a:ext cx="4589145" cy="10458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GT" sz="760"/>
            <a:t>La determinacion</a:t>
          </a:r>
          <a:r>
            <a:rPr lang="es-GT" sz="760" baseline="0"/>
            <a:t> del porcentaje total de agua pluvial aprovechado para usos, potables y no potables, dentro del proyecto, depende de muchas variables, entre las cuales se incluye:  a) capacidad de retencion de agua pluvial, b) tasa de consumo y periodicidad del agua pluvial retenida, y b) correlacion entre almacenamiento, consumo y renovacion de agua pluvial aprovechada.  Para poder confirmar la certeza del Porcentaje Total de Agua Pluvial Aprovechada, el proponente debera presentar una memoria de calculo especifica para este tema.  El Porcentaje de Agua Tratada Aprovechada tambien tiene requerimiento equivalente para su validación.</a:t>
          </a:r>
        </a:p>
        <a:p>
          <a:endParaRPr lang="es-GT" sz="760" baseline="0"/>
        </a:p>
        <a:p>
          <a:endParaRPr lang="es-GT" sz="800"/>
        </a:p>
      </xdr:txBody>
    </xdr:sp>
    <xdr:clientData/>
  </xdr:twoCellAnchor>
  <xdr:twoCellAnchor>
    <xdr:from>
      <xdr:col>0</xdr:col>
      <xdr:colOff>66675</xdr:colOff>
      <xdr:row>0</xdr:row>
      <xdr:rowOff>133350</xdr:rowOff>
    </xdr:from>
    <xdr:to>
      <xdr:col>1</xdr:col>
      <xdr:colOff>647700</xdr:colOff>
      <xdr:row>4</xdr:row>
      <xdr:rowOff>142875</xdr:rowOff>
    </xdr:to>
    <xdr:sp macro="" textlink="">
      <xdr:nvSpPr>
        <xdr:cNvPr id="5" name="Elipse 4">
          <a:extLst>
            <a:ext uri="{FF2B5EF4-FFF2-40B4-BE49-F238E27FC236}">
              <a16:creationId xmlns:a16="http://schemas.microsoft.com/office/drawing/2014/main" id="{00000000-0008-0000-0400-000005000000}"/>
            </a:ext>
          </a:extLst>
        </xdr:cNvPr>
        <xdr:cNvSpPr/>
      </xdr:nvSpPr>
      <xdr:spPr>
        <a:xfrm>
          <a:off x="66675" y="133350"/>
          <a:ext cx="971550" cy="971550"/>
        </a:xfrm>
        <a:prstGeom prst="ellipse">
          <a:avLst/>
        </a:prstGeom>
        <a:blipFill rotWithShape="1">
          <a:blip xmlns:r="http://schemas.openxmlformats.org/officeDocument/2006/relationships" r:embed="rId1">
            <a:alphaModFix/>
          </a:blip>
          <a:srcRect/>
          <a:stretch>
            <a:fillRect/>
          </a:stretch>
        </a:blipFill>
        <a:ln>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wrap="square"/>
        <a:lstStyle/>
        <a:p>
          <a:endParaRPr lang="es-GT"/>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9525</xdr:colOff>
      <xdr:row>48</xdr:row>
      <xdr:rowOff>19049</xdr:rowOff>
    </xdr:from>
    <xdr:to>
      <xdr:col>15</xdr:col>
      <xdr:colOff>0</xdr:colOff>
      <xdr:row>66</xdr:row>
      <xdr:rowOff>9524</xdr:rowOff>
    </xdr:to>
    <xdr:graphicFrame macro="">
      <xdr:nvGraphicFramePr>
        <xdr:cNvPr id="5" name="1 Gráfico">
          <a:extLst>
            <a:ext uri="{FF2B5EF4-FFF2-40B4-BE49-F238E27FC236}">
              <a16:creationId xmlns:a16="http://schemas.microsoft.com/office/drawing/2014/main" id="{00000000-0008-0000-0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254453</xdr:colOff>
      <xdr:row>4</xdr:row>
      <xdr:rowOff>27214</xdr:rowOff>
    </xdr:from>
    <xdr:to>
      <xdr:col>14</xdr:col>
      <xdr:colOff>680356</xdr:colOff>
      <xdr:row>8</xdr:row>
      <xdr:rowOff>54428</xdr:rowOff>
    </xdr:to>
    <xdr:sp macro="" textlink="">
      <xdr:nvSpPr>
        <xdr:cNvPr id="9" name="CuadroTexto 8">
          <a:extLst>
            <a:ext uri="{FF2B5EF4-FFF2-40B4-BE49-F238E27FC236}">
              <a16:creationId xmlns:a16="http://schemas.microsoft.com/office/drawing/2014/main" id="{00000000-0008-0000-0500-000009000000}"/>
            </a:ext>
          </a:extLst>
        </xdr:cNvPr>
        <xdr:cNvSpPr txBox="1"/>
      </xdr:nvSpPr>
      <xdr:spPr>
        <a:xfrm>
          <a:off x="5153024" y="966107"/>
          <a:ext cx="6630761" cy="8028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GT" sz="1100">
              <a:solidFill>
                <a:schemeClr val="dk1"/>
              </a:solidFill>
              <a:effectLst/>
              <a:latin typeface="+mn-lt"/>
              <a:ea typeface="+mn-ea"/>
              <a:cs typeface="+mn-cs"/>
            </a:rPr>
            <a:t>Los datos pluviales por determinado pertenecen</a:t>
          </a:r>
          <a:r>
            <a:rPr lang="es-GT" sz="1100" baseline="0">
              <a:solidFill>
                <a:schemeClr val="dk1"/>
              </a:solidFill>
              <a:effectLst/>
              <a:latin typeface="+mn-lt"/>
              <a:ea typeface="+mn-ea"/>
              <a:cs typeface="+mn-cs"/>
            </a:rPr>
            <a:t> a Ciudad de Guatemala, según la estación meteorológica del INSIVUMEH. Para proyectos fuera de Ciudad de Guatemala se debe </a:t>
          </a:r>
          <a:r>
            <a:rPr lang="es-GT" sz="1100" b="1" baseline="0">
              <a:solidFill>
                <a:schemeClr val="dk1"/>
              </a:solidFill>
              <a:effectLst/>
              <a:latin typeface="+mn-lt"/>
              <a:ea typeface="+mn-ea"/>
              <a:cs typeface="+mn-cs"/>
            </a:rPr>
            <a:t>i</a:t>
          </a:r>
          <a:r>
            <a:rPr lang="es-GT" sz="1100" b="1">
              <a:solidFill>
                <a:schemeClr val="dk1"/>
              </a:solidFill>
              <a:effectLst/>
              <a:latin typeface="+mn-lt"/>
              <a:ea typeface="+mn-ea"/>
              <a:cs typeface="+mn-cs"/>
            </a:rPr>
            <a:t>nsertar los datos</a:t>
          </a:r>
          <a:r>
            <a:rPr lang="es-GT" sz="1100" b="1" baseline="0">
              <a:solidFill>
                <a:schemeClr val="dk1"/>
              </a:solidFill>
              <a:effectLst/>
              <a:latin typeface="+mn-lt"/>
              <a:ea typeface="+mn-ea"/>
              <a:cs typeface="+mn-cs"/>
            </a:rPr>
            <a:t> pluviales de 30 años de la úbicación donde se encuentre el proyecto. </a:t>
          </a:r>
          <a:endParaRPr lang="es-GT" sz="800">
            <a:effectLst/>
          </a:endParaRPr>
        </a:p>
      </xdr:txBody>
    </xdr:sp>
    <xdr:clientData/>
  </xdr:twoCellAnchor>
  <xdr:twoCellAnchor>
    <xdr:from>
      <xdr:col>1</xdr:col>
      <xdr:colOff>401051</xdr:colOff>
      <xdr:row>0</xdr:row>
      <xdr:rowOff>130342</xdr:rowOff>
    </xdr:from>
    <xdr:to>
      <xdr:col>1</xdr:col>
      <xdr:colOff>1303420</xdr:colOff>
      <xdr:row>4</xdr:row>
      <xdr:rowOff>110289</xdr:rowOff>
    </xdr:to>
    <xdr:sp macro="" textlink="">
      <xdr:nvSpPr>
        <xdr:cNvPr id="7" name="Elipse 6">
          <a:extLst>
            <a:ext uri="{FF2B5EF4-FFF2-40B4-BE49-F238E27FC236}">
              <a16:creationId xmlns:a16="http://schemas.microsoft.com/office/drawing/2014/main" id="{00000000-0008-0000-0500-000007000000}"/>
            </a:ext>
          </a:extLst>
        </xdr:cNvPr>
        <xdr:cNvSpPr/>
      </xdr:nvSpPr>
      <xdr:spPr>
        <a:xfrm>
          <a:off x="491288" y="130342"/>
          <a:ext cx="902369" cy="902368"/>
        </a:xfrm>
        <a:prstGeom prst="ellipse">
          <a:avLst/>
        </a:prstGeom>
        <a:blipFill rotWithShape="1">
          <a:blip xmlns:r="http://schemas.openxmlformats.org/officeDocument/2006/relationships" r:embed="rId2">
            <a:alphaModFix/>
          </a:blip>
          <a:srcRect/>
          <a:stretch>
            <a:fillRect/>
          </a:stretch>
        </a:blipFill>
        <a:ln>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wrap="square"/>
        <a:lstStyle/>
        <a:p>
          <a:endParaRPr lang="es-GT"/>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ulio%20Alvarado\Desktop\ESA_calculos%20hidrosanitarias_10mar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umos de Agua"/>
      <sheetName val="Producciones de Agua"/>
      <sheetName val="Pluvial"/>
      <sheetName val="Agua Potable"/>
      <sheetName val="AC-2"/>
    </sheetNames>
    <sheetDataSet>
      <sheetData sheetId="0"/>
      <sheetData sheetId="1"/>
      <sheetData sheetId="2">
        <row r="33">
          <cell r="B33" t="str">
            <v>Promedio</v>
          </cell>
          <cell r="C33">
            <v>2.64</v>
          </cell>
          <cell r="D33">
            <v>5.1360000000000001</v>
          </cell>
          <cell r="E33">
            <v>9.3920000000000012</v>
          </cell>
          <cell r="F33">
            <v>29.808000000000003</v>
          </cell>
          <cell r="G33">
            <v>132.62</v>
          </cell>
          <cell r="H33">
            <v>266.77199999999999</v>
          </cell>
          <cell r="I33">
            <v>195.68400000000003</v>
          </cell>
          <cell r="J33">
            <v>212.32800000000003</v>
          </cell>
          <cell r="K33">
            <v>236.35199999999989</v>
          </cell>
          <cell r="L33">
            <v>137.26000000000002</v>
          </cell>
          <cell r="M33">
            <v>43.552000000000014</v>
          </cell>
          <cell r="N33">
            <v>5.9960000000000004</v>
          </cell>
        </row>
        <row r="34">
          <cell r="B34" t="str">
            <v>Percentil 25°</v>
          </cell>
          <cell r="C34">
            <v>0.1</v>
          </cell>
          <cell r="D34">
            <v>0.4</v>
          </cell>
          <cell r="E34">
            <v>0.7</v>
          </cell>
          <cell r="F34">
            <v>12.5</v>
          </cell>
          <cell r="G34">
            <v>84.8</v>
          </cell>
          <cell r="H34">
            <v>205.6</v>
          </cell>
          <cell r="I34">
            <v>148.19999999999999</v>
          </cell>
          <cell r="J34">
            <v>111.6</v>
          </cell>
          <cell r="K34">
            <v>180.2</v>
          </cell>
          <cell r="L34">
            <v>81.2</v>
          </cell>
          <cell r="M34">
            <v>6.3</v>
          </cell>
          <cell r="N34">
            <v>1.1000000000000001</v>
          </cell>
        </row>
        <row r="35">
          <cell r="B35" t="str">
            <v>Máximo</v>
          </cell>
          <cell r="C35">
            <v>14.4</v>
          </cell>
          <cell r="D35">
            <v>52.2</v>
          </cell>
          <cell r="E35">
            <v>63.7</v>
          </cell>
          <cell r="F35">
            <v>108.2</v>
          </cell>
          <cell r="G35">
            <v>427.4</v>
          </cell>
          <cell r="H35">
            <v>460.3</v>
          </cell>
          <cell r="I35">
            <v>415.1</v>
          </cell>
          <cell r="J35">
            <v>470.8</v>
          </cell>
          <cell r="K35">
            <v>396.3</v>
          </cell>
          <cell r="L35">
            <v>384.5</v>
          </cell>
          <cell r="M35">
            <v>355.5</v>
          </cell>
          <cell r="N35">
            <v>51.8</v>
          </cell>
        </row>
        <row r="36">
          <cell r="B36" t="str">
            <v>Mínimo</v>
          </cell>
          <cell r="C36">
            <v>0</v>
          </cell>
          <cell r="D36">
            <v>0</v>
          </cell>
          <cell r="E36">
            <v>0</v>
          </cell>
          <cell r="F36">
            <v>0</v>
          </cell>
          <cell r="G36">
            <v>21.9</v>
          </cell>
          <cell r="H36">
            <v>162.80000000000001</v>
          </cell>
          <cell r="I36">
            <v>52</v>
          </cell>
          <cell r="J36">
            <v>64.099999999999994</v>
          </cell>
          <cell r="K36">
            <v>90.2</v>
          </cell>
          <cell r="L36">
            <v>26.8</v>
          </cell>
          <cell r="M36">
            <v>0</v>
          </cell>
          <cell r="N36">
            <v>0</v>
          </cell>
        </row>
      </sheetData>
      <sheetData sheetId="3"/>
      <sheetData sheetId="4"/>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E0F99-8497-4BD4-8829-E8F0146F749E}">
  <dimension ref="A1:M16"/>
  <sheetViews>
    <sheetView tabSelected="1" workbookViewId="0">
      <selection activeCell="B5" sqref="B5"/>
    </sheetView>
  </sheetViews>
  <sheetFormatPr baseColWidth="10" defaultColWidth="0" defaultRowHeight="14.4" zeroHeight="1" x14ac:dyDescent="0.3"/>
  <cols>
    <col min="1" max="13" width="11.44140625" customWidth="1"/>
    <col min="14" max="16384" width="11.44140625" hidden="1"/>
  </cols>
  <sheetData>
    <row r="1" spans="1:13" x14ac:dyDescent="0.3">
      <c r="A1" s="27"/>
      <c r="B1" s="27"/>
      <c r="C1" s="27"/>
      <c r="D1" s="27"/>
      <c r="E1" s="27"/>
      <c r="F1" s="27"/>
      <c r="G1" s="27"/>
      <c r="H1" s="27"/>
      <c r="I1" s="27"/>
      <c r="J1" s="27"/>
      <c r="K1" s="27"/>
      <c r="L1" s="27"/>
      <c r="M1" s="27"/>
    </row>
    <row r="2" spans="1:13" x14ac:dyDescent="0.3">
      <c r="A2" s="27"/>
      <c r="B2" s="27"/>
      <c r="C2" s="224" t="s">
        <v>163</v>
      </c>
      <c r="D2" s="224"/>
      <c r="E2" s="224"/>
      <c r="F2" s="224"/>
      <c r="G2" s="224"/>
      <c r="H2" s="224"/>
      <c r="I2" s="224"/>
      <c r="J2" s="224"/>
      <c r="K2" s="224"/>
      <c r="L2" s="224"/>
      <c r="M2" s="27"/>
    </row>
    <row r="3" spans="1:13" x14ac:dyDescent="0.3">
      <c r="A3" s="27"/>
      <c r="B3" s="27"/>
      <c r="C3" s="224"/>
      <c r="D3" s="224"/>
      <c r="E3" s="224"/>
      <c r="F3" s="224"/>
      <c r="G3" s="224"/>
      <c r="H3" s="224"/>
      <c r="I3" s="224"/>
      <c r="J3" s="224"/>
      <c r="K3" s="224"/>
      <c r="L3" s="224"/>
      <c r="M3" s="27"/>
    </row>
    <row r="4" spans="1:13" x14ac:dyDescent="0.3">
      <c r="A4" s="27"/>
      <c r="B4" s="27"/>
      <c r="C4" s="224"/>
      <c r="D4" s="224"/>
      <c r="E4" s="224"/>
      <c r="F4" s="224"/>
      <c r="G4" s="224"/>
      <c r="H4" s="224"/>
      <c r="I4" s="224"/>
      <c r="J4" s="224"/>
      <c r="K4" s="224"/>
      <c r="L4" s="224"/>
      <c r="M4" s="27"/>
    </row>
    <row r="5" spans="1:13" x14ac:dyDescent="0.3">
      <c r="A5" s="27"/>
      <c r="B5" s="27"/>
      <c r="C5" s="224"/>
      <c r="D5" s="224"/>
      <c r="E5" s="224"/>
      <c r="F5" s="224"/>
      <c r="G5" s="224"/>
      <c r="H5" s="224"/>
      <c r="I5" s="224"/>
      <c r="J5" s="224"/>
      <c r="K5" s="224"/>
      <c r="L5" s="224"/>
      <c r="M5" s="27"/>
    </row>
    <row r="6" spans="1:13" x14ac:dyDescent="0.3">
      <c r="A6" s="27"/>
      <c r="B6" s="27"/>
      <c r="C6" s="224"/>
      <c r="D6" s="224"/>
      <c r="E6" s="224"/>
      <c r="F6" s="224"/>
      <c r="G6" s="224"/>
      <c r="H6" s="224"/>
      <c r="I6" s="224"/>
      <c r="J6" s="224"/>
      <c r="K6" s="224"/>
      <c r="L6" s="224"/>
      <c r="M6" s="27"/>
    </row>
    <row r="7" spans="1:13" x14ac:dyDescent="0.3">
      <c r="A7" s="27"/>
      <c r="B7" s="27"/>
      <c r="C7" s="224"/>
      <c r="D7" s="224"/>
      <c r="E7" s="224"/>
      <c r="F7" s="224"/>
      <c r="G7" s="224"/>
      <c r="H7" s="224"/>
      <c r="I7" s="224"/>
      <c r="J7" s="224"/>
      <c r="K7" s="224"/>
      <c r="L7" s="224"/>
      <c r="M7" s="27"/>
    </row>
    <row r="8" spans="1:13" x14ac:dyDescent="0.3">
      <c r="A8" s="27"/>
      <c r="B8" s="27"/>
      <c r="C8" s="27"/>
      <c r="D8" s="27"/>
      <c r="E8" s="27"/>
      <c r="F8" s="27"/>
      <c r="G8" s="27"/>
      <c r="H8" s="27"/>
      <c r="I8" s="27"/>
      <c r="J8" s="27"/>
      <c r="K8" s="27"/>
      <c r="L8" s="27"/>
      <c r="M8" s="27"/>
    </row>
    <row r="9" spans="1:13" x14ac:dyDescent="0.3">
      <c r="A9" s="27"/>
      <c r="B9" s="27"/>
      <c r="C9" s="27"/>
      <c r="D9" s="27"/>
      <c r="E9" s="27"/>
      <c r="F9" s="27"/>
      <c r="G9" s="27"/>
      <c r="H9" s="27"/>
      <c r="I9" s="27"/>
      <c r="J9" s="27"/>
      <c r="K9" s="27"/>
      <c r="L9" s="27"/>
      <c r="M9" s="27"/>
    </row>
    <row r="10" spans="1:13" x14ac:dyDescent="0.3">
      <c r="A10" s="27"/>
      <c r="B10" s="27"/>
      <c r="C10" s="27"/>
      <c r="D10" s="27"/>
      <c r="E10" s="27"/>
      <c r="F10" s="27"/>
      <c r="G10" s="27"/>
      <c r="H10" s="27"/>
      <c r="I10" s="27"/>
      <c r="J10" s="27"/>
      <c r="K10" s="27"/>
      <c r="L10" s="27"/>
      <c r="M10" s="27"/>
    </row>
    <row r="11" spans="1:13" x14ac:dyDescent="0.3">
      <c r="A11" s="27"/>
      <c r="B11" s="27"/>
      <c r="C11" s="27"/>
      <c r="D11" s="27"/>
      <c r="E11" s="27"/>
      <c r="F11" s="27"/>
      <c r="G11" s="27"/>
      <c r="H11" s="27"/>
      <c r="I11" s="27"/>
      <c r="J11" s="27"/>
      <c r="K11" s="27"/>
      <c r="L11" s="27"/>
      <c r="M11" s="27"/>
    </row>
    <row r="12" spans="1:13" x14ac:dyDescent="0.3">
      <c r="A12" s="27"/>
      <c r="B12" s="27"/>
      <c r="C12" s="27"/>
      <c r="D12" s="27"/>
      <c r="E12" s="27"/>
      <c r="F12" s="27"/>
      <c r="G12" s="27"/>
      <c r="H12" s="27"/>
      <c r="I12" s="27"/>
      <c r="J12" s="27"/>
      <c r="K12" s="27"/>
      <c r="L12" s="27"/>
      <c r="M12" s="27"/>
    </row>
    <row r="13" spans="1:13" x14ac:dyDescent="0.3">
      <c r="A13" s="27"/>
      <c r="B13" s="27"/>
      <c r="C13" s="27"/>
      <c r="D13" s="27"/>
      <c r="E13" s="27"/>
      <c r="F13" s="27"/>
      <c r="G13" s="27"/>
      <c r="H13" s="27"/>
      <c r="I13" s="27"/>
      <c r="J13" s="27"/>
      <c r="K13" s="27"/>
      <c r="L13" s="27"/>
      <c r="M13" s="27"/>
    </row>
    <row r="14" spans="1:13" x14ac:dyDescent="0.3">
      <c r="A14" s="27"/>
      <c r="B14" s="27"/>
      <c r="C14" s="28"/>
      <c r="D14" s="28"/>
      <c r="E14" s="28"/>
      <c r="F14" s="28"/>
      <c r="G14" s="27"/>
      <c r="H14" s="27"/>
      <c r="I14" s="27"/>
      <c r="J14" s="27"/>
      <c r="K14" s="27"/>
      <c r="L14" s="27"/>
      <c r="M14" s="27"/>
    </row>
    <row r="15" spans="1:13" x14ac:dyDescent="0.3">
      <c r="A15" s="27"/>
      <c r="B15" s="27"/>
      <c r="C15" s="28"/>
      <c r="D15" s="28"/>
      <c r="E15" s="28"/>
      <c r="F15" s="28"/>
      <c r="G15" s="27"/>
      <c r="H15" s="27"/>
      <c r="I15" s="27"/>
      <c r="J15" s="27"/>
      <c r="K15" s="27"/>
      <c r="L15" s="27"/>
      <c r="M15" s="27"/>
    </row>
    <row r="16" spans="1:13" x14ac:dyDescent="0.3">
      <c r="A16" s="27"/>
      <c r="B16" s="27"/>
      <c r="C16" s="28"/>
      <c r="D16" s="28"/>
      <c r="E16" s="28"/>
      <c r="F16" s="28"/>
      <c r="G16" s="27"/>
      <c r="H16" s="27"/>
      <c r="I16" s="27"/>
      <c r="J16" s="27"/>
      <c r="K16" s="27"/>
      <c r="L16" s="27"/>
      <c r="M16" s="27"/>
    </row>
  </sheetData>
  <sheetProtection algorithmName="SHA-512" hashValue="8AcMiABz1l6hO7ulJ6PHv5I3ksCy+bvp0h6FnSZ3iZRBxEuM9U1rMUpuv5JQH5YB37i/V5SWnZxmvJTmtccFjQ==" saltValue="L410X+vKlErvXDEgxlu69g==" spinCount="100000" sheet="1" objects="1" scenarios="1"/>
  <mergeCells count="1">
    <mergeCell ref="C2:L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DF626-3287-4AC5-AA65-A7D2FC1F7433}">
  <dimension ref="A1:I25"/>
  <sheetViews>
    <sheetView workbookViewId="0">
      <selection activeCell="C17" sqref="C17"/>
    </sheetView>
  </sheetViews>
  <sheetFormatPr baseColWidth="10" defaultColWidth="0" defaultRowHeight="14.4" zeroHeight="1" x14ac:dyDescent="0.3"/>
  <cols>
    <col min="1" max="1" width="22.88671875" style="54" customWidth="1"/>
    <col min="2" max="2" width="15.5546875" style="53" customWidth="1"/>
    <col min="3" max="3" width="23.33203125" style="53" customWidth="1"/>
    <col min="4" max="4" width="22" style="53" customWidth="1"/>
    <col min="5" max="5" width="20.88671875" style="53" customWidth="1"/>
    <col min="6" max="6" width="18.33203125" style="53" customWidth="1"/>
    <col min="7" max="7" width="11.5546875" style="44" customWidth="1"/>
    <col min="8" max="9" width="0" style="44" hidden="1" customWidth="1"/>
    <col min="10" max="16384" width="11.5546875" style="44" hidden="1"/>
  </cols>
  <sheetData>
    <row r="1" spans="1:9" s="41" customFormat="1" ht="23.4" x14ac:dyDescent="0.3">
      <c r="A1" s="37"/>
      <c r="B1" s="38" t="s">
        <v>19</v>
      </c>
      <c r="C1" s="39"/>
      <c r="D1" s="39"/>
      <c r="E1" s="40"/>
      <c r="F1" s="40"/>
    </row>
    <row r="2" spans="1:9" s="41" customFormat="1" ht="18" x14ac:dyDescent="0.3">
      <c r="A2" s="37"/>
      <c r="B2" s="42" t="s">
        <v>2</v>
      </c>
      <c r="C2" s="39"/>
      <c r="D2" s="39"/>
      <c r="E2" s="40"/>
      <c r="F2" s="193" t="s">
        <v>165</v>
      </c>
      <c r="G2" s="194"/>
    </row>
    <row r="3" spans="1:9" s="41" customFormat="1" ht="18" x14ac:dyDescent="0.3">
      <c r="A3" s="37"/>
      <c r="B3" s="40"/>
      <c r="C3" s="43"/>
      <c r="D3" s="39"/>
      <c r="E3" s="40"/>
      <c r="F3" s="40"/>
    </row>
    <row r="4" spans="1:9" s="41" customFormat="1" ht="18" x14ac:dyDescent="0.3">
      <c r="A4" s="37"/>
      <c r="B4" s="40"/>
      <c r="C4" s="43"/>
      <c r="D4" s="39"/>
      <c r="E4" s="40"/>
      <c r="F4" s="40"/>
    </row>
    <row r="5" spans="1:9" ht="16.5" customHeight="1" x14ac:dyDescent="0.3">
      <c r="A5" s="227" t="s">
        <v>3</v>
      </c>
      <c r="B5" s="227"/>
      <c r="C5" s="227"/>
      <c r="D5" s="227"/>
      <c r="E5" s="40"/>
      <c r="F5" s="40"/>
      <c r="G5" s="41"/>
      <c r="H5" s="41"/>
    </row>
    <row r="6" spans="1:9" x14ac:dyDescent="0.3">
      <c r="A6" s="45" t="s">
        <v>0</v>
      </c>
      <c r="B6" s="46" t="s">
        <v>18</v>
      </c>
      <c r="C6" s="46" t="s">
        <v>21</v>
      </c>
      <c r="D6" s="46" t="s">
        <v>22</v>
      </c>
      <c r="E6" s="39"/>
      <c r="F6" s="39"/>
      <c r="G6" s="41"/>
      <c r="H6" s="41"/>
    </row>
    <row r="7" spans="1:9" x14ac:dyDescent="0.3">
      <c r="A7" s="47" t="s">
        <v>4</v>
      </c>
      <c r="B7" s="48" t="s">
        <v>20</v>
      </c>
      <c r="C7" s="48">
        <v>5</v>
      </c>
      <c r="D7" s="48">
        <v>0.5</v>
      </c>
      <c r="E7" s="39"/>
      <c r="F7" s="39"/>
      <c r="G7" s="41"/>
      <c r="H7" s="41"/>
    </row>
    <row r="8" spans="1:9" x14ac:dyDescent="0.3">
      <c r="A8" s="47" t="s">
        <v>5</v>
      </c>
      <c r="B8" s="48">
        <v>8</v>
      </c>
      <c r="C8" s="48">
        <v>1</v>
      </c>
      <c r="D8" s="48">
        <v>0</v>
      </c>
      <c r="E8" s="39"/>
      <c r="F8" s="39"/>
      <c r="G8" s="41"/>
      <c r="H8" s="41"/>
    </row>
    <row r="9" spans="1:9" x14ac:dyDescent="0.3">
      <c r="A9" s="47" t="s">
        <v>6</v>
      </c>
      <c r="B9" s="48">
        <v>1</v>
      </c>
      <c r="C9" s="48">
        <v>5</v>
      </c>
      <c r="D9" s="48">
        <v>2</v>
      </c>
      <c r="E9" s="39"/>
      <c r="F9" s="39"/>
      <c r="G9" s="41"/>
      <c r="H9" s="41"/>
    </row>
    <row r="10" spans="1:9" x14ac:dyDescent="0.3">
      <c r="A10" s="47" t="s">
        <v>7</v>
      </c>
      <c r="B10" s="48">
        <v>1</v>
      </c>
      <c r="C10" s="48">
        <v>4</v>
      </c>
      <c r="D10" s="48">
        <v>0</v>
      </c>
      <c r="E10" s="39"/>
      <c r="F10" s="39"/>
      <c r="G10" s="41"/>
      <c r="H10" s="41"/>
    </row>
    <row r="11" spans="1:9" s="41" customFormat="1" x14ac:dyDescent="0.3">
      <c r="A11" s="49" t="s">
        <v>17</v>
      </c>
      <c r="B11" s="50"/>
      <c r="C11" s="39"/>
      <c r="D11" s="39"/>
      <c r="E11" s="39"/>
      <c r="F11" s="39"/>
    </row>
    <row r="12" spans="1:9" s="41" customFormat="1" x14ac:dyDescent="0.3">
      <c r="A12" s="51"/>
      <c r="B12" s="39"/>
      <c r="C12" s="39"/>
      <c r="D12" s="39"/>
      <c r="E12" s="39"/>
      <c r="F12" s="39"/>
    </row>
    <row r="13" spans="1:9" ht="15" customHeight="1" x14ac:dyDescent="0.3">
      <c r="A13" s="227" t="s">
        <v>162</v>
      </c>
      <c r="B13" s="227"/>
      <c r="C13" s="227"/>
      <c r="D13" s="227"/>
      <c r="E13" s="227"/>
      <c r="F13" s="227"/>
      <c r="G13" s="41"/>
      <c r="H13" s="41"/>
      <c r="I13" s="41"/>
    </row>
    <row r="14" spans="1:9" x14ac:dyDescent="0.3">
      <c r="A14" s="225" t="s">
        <v>0</v>
      </c>
      <c r="B14" s="228" t="s">
        <v>18</v>
      </c>
      <c r="C14" s="226" t="s">
        <v>1</v>
      </c>
      <c r="D14" s="226"/>
      <c r="E14" s="226"/>
      <c r="F14" s="226"/>
      <c r="G14" s="41"/>
      <c r="H14" s="41"/>
      <c r="I14" s="41"/>
    </row>
    <row r="15" spans="1:9" s="53" customFormat="1" x14ac:dyDescent="0.3">
      <c r="A15" s="225"/>
      <c r="B15" s="229"/>
      <c r="C15" s="52" t="s">
        <v>13</v>
      </c>
      <c r="D15" s="52" t="s">
        <v>14</v>
      </c>
      <c r="E15" s="52" t="s">
        <v>15</v>
      </c>
      <c r="F15" s="52" t="s">
        <v>16</v>
      </c>
      <c r="G15" s="39"/>
      <c r="H15" s="39"/>
      <c r="I15" s="39"/>
    </row>
    <row r="16" spans="1:9" x14ac:dyDescent="0.3">
      <c r="A16" s="47" t="s">
        <v>8</v>
      </c>
      <c r="B16" s="48" t="s">
        <v>20</v>
      </c>
      <c r="C16" s="48">
        <v>1</v>
      </c>
      <c r="D16" s="48">
        <v>0.1</v>
      </c>
      <c r="E16" s="48">
        <v>0.1</v>
      </c>
      <c r="F16" s="48">
        <v>1</v>
      </c>
      <c r="G16" s="41"/>
      <c r="H16" s="41"/>
      <c r="I16" s="41"/>
    </row>
    <row r="17" spans="1:9" x14ac:dyDescent="0.3">
      <c r="A17" s="47" t="s">
        <v>9</v>
      </c>
      <c r="B17" s="48" t="s">
        <v>20</v>
      </c>
      <c r="C17" s="48">
        <v>3</v>
      </c>
      <c r="D17" s="48">
        <v>0.5</v>
      </c>
      <c r="E17" s="48">
        <v>0.2</v>
      </c>
      <c r="F17" s="48">
        <v>3</v>
      </c>
      <c r="G17" s="41"/>
      <c r="H17" s="41"/>
      <c r="I17" s="41"/>
    </row>
    <row r="18" spans="1:9" x14ac:dyDescent="0.3">
      <c r="A18" s="47" t="s">
        <v>10</v>
      </c>
      <c r="B18" s="48" t="s">
        <v>20</v>
      </c>
      <c r="C18" s="48">
        <v>2</v>
      </c>
      <c r="D18" s="48">
        <v>0.4</v>
      </c>
      <c r="E18" s="48">
        <v>0.1</v>
      </c>
      <c r="F18" s="48">
        <v>2</v>
      </c>
      <c r="G18" s="41"/>
      <c r="H18" s="41"/>
      <c r="I18" s="41"/>
    </row>
    <row r="19" spans="1:9" x14ac:dyDescent="0.3">
      <c r="A19" s="47" t="s">
        <v>11</v>
      </c>
      <c r="B19" s="48">
        <v>0.5</v>
      </c>
      <c r="C19" s="48">
        <v>3</v>
      </c>
      <c r="D19" s="48">
        <v>0.5</v>
      </c>
      <c r="E19" s="48">
        <v>0.2</v>
      </c>
      <c r="F19" s="48">
        <v>3</v>
      </c>
      <c r="G19" s="41"/>
      <c r="H19" s="41"/>
      <c r="I19" s="41"/>
    </row>
    <row r="20" spans="1:9" x14ac:dyDescent="0.3">
      <c r="A20" s="47" t="s">
        <v>12</v>
      </c>
      <c r="B20" s="48">
        <v>1</v>
      </c>
      <c r="C20" s="48">
        <v>0</v>
      </c>
      <c r="D20" s="48">
        <v>0</v>
      </c>
      <c r="E20" s="48">
        <v>0</v>
      </c>
      <c r="F20" s="48">
        <v>0</v>
      </c>
      <c r="G20" s="41"/>
      <c r="H20" s="41"/>
      <c r="I20" s="41"/>
    </row>
    <row r="21" spans="1:9" x14ac:dyDescent="0.3">
      <c r="A21" s="47" t="s">
        <v>7</v>
      </c>
      <c r="B21" s="48">
        <v>0.25</v>
      </c>
      <c r="C21" s="48">
        <v>1</v>
      </c>
      <c r="D21" s="48">
        <v>0</v>
      </c>
      <c r="E21" s="48">
        <v>0</v>
      </c>
      <c r="F21" s="48">
        <v>0</v>
      </c>
      <c r="G21" s="41"/>
      <c r="H21" s="41"/>
      <c r="I21" s="41"/>
    </row>
    <row r="22" spans="1:9" x14ac:dyDescent="0.3">
      <c r="A22" s="47" t="s">
        <v>5</v>
      </c>
      <c r="B22" s="48">
        <v>5</v>
      </c>
      <c r="C22" s="48">
        <v>0.1</v>
      </c>
      <c r="D22" s="48">
        <v>0</v>
      </c>
      <c r="E22" s="48">
        <v>0</v>
      </c>
      <c r="F22" s="48">
        <v>0</v>
      </c>
      <c r="G22" s="41"/>
      <c r="H22" s="41"/>
      <c r="I22" s="41"/>
    </row>
    <row r="23" spans="1:9" s="41" customFormat="1" x14ac:dyDescent="0.3">
      <c r="A23" s="49" t="s">
        <v>17</v>
      </c>
      <c r="B23" s="50"/>
      <c r="C23" s="39"/>
      <c r="D23" s="39"/>
      <c r="E23" s="39"/>
      <c r="F23" s="39"/>
    </row>
    <row r="24" spans="1:9" s="41" customFormat="1" x14ac:dyDescent="0.3">
      <c r="A24" s="51"/>
      <c r="B24" s="39"/>
      <c r="C24" s="39"/>
      <c r="D24" s="39"/>
      <c r="E24" s="39"/>
      <c r="F24" s="39"/>
    </row>
    <row r="25" spans="1:9" s="41" customFormat="1" x14ac:dyDescent="0.3">
      <c r="A25" s="51"/>
      <c r="B25" s="39"/>
      <c r="C25" s="39"/>
      <c r="D25" s="39"/>
      <c r="E25" s="39"/>
      <c r="F25" s="39"/>
    </row>
  </sheetData>
  <sheetProtection algorithmName="SHA-512" hashValue="QE0jX4rPZJGpF+tFLptDQNRJhMixgQWEkxb1XohX4cSGyuoUZ0Cz2CdII0bAp9HitswBPMeFSnLBQDeZKjR+rQ==" saltValue="6ULxTHuFNMi7VmueJA+M6w==" spinCount="100000" sheet="1" objects="1" scenarios="1"/>
  <mergeCells count="5">
    <mergeCell ref="A14:A15"/>
    <mergeCell ref="C14:F14"/>
    <mergeCell ref="A13:F13"/>
    <mergeCell ref="B14:B15"/>
    <mergeCell ref="A5:D5"/>
  </mergeCells>
  <pageMargins left="0.7" right="0.7" top="0.75" bottom="0.75" header="0.3" footer="0.3"/>
  <pageSetup paperSize="9"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469C7-03AD-4DE9-A0E6-096211477FC5}">
  <dimension ref="A1:AD57"/>
  <sheetViews>
    <sheetView topLeftCell="A15" zoomScale="76" zoomScaleNormal="61" workbookViewId="0">
      <selection activeCell="H40" sqref="H40:I40"/>
    </sheetView>
  </sheetViews>
  <sheetFormatPr baseColWidth="10" defaultColWidth="0" defaultRowHeight="14.4" zeroHeight="1" x14ac:dyDescent="0.3"/>
  <cols>
    <col min="1" max="1" width="4.5546875" style="44" customWidth="1"/>
    <col min="2" max="2" width="11.88671875" style="44" customWidth="1"/>
    <col min="3" max="4" width="11.5546875" style="44" customWidth="1"/>
    <col min="5" max="5" width="14.33203125" style="44" customWidth="1"/>
    <col min="6" max="9" width="11.5546875" style="44" customWidth="1"/>
    <col min="10" max="10" width="11.44140625" style="44" customWidth="1"/>
    <col min="11" max="11" width="13.33203125" style="44" customWidth="1"/>
    <col min="12" max="12" width="13.88671875" style="44" customWidth="1"/>
    <col min="13" max="13" width="12.6640625" style="44" customWidth="1"/>
    <col min="14" max="18" width="11.5546875" style="44" customWidth="1"/>
    <col min="19" max="19" width="11.44140625" style="56" customWidth="1"/>
    <col min="20" max="24" width="11.5546875" style="44" customWidth="1"/>
    <col min="25" max="30" width="0" style="44" hidden="1" customWidth="1"/>
    <col min="31" max="16384" width="11.5546875" style="44" hidden="1"/>
  </cols>
  <sheetData>
    <row r="1" spans="1:30" x14ac:dyDescent="0.3">
      <c r="A1" s="55"/>
      <c r="B1" s="55"/>
      <c r="C1" s="55"/>
      <c r="D1" s="55"/>
      <c r="E1" s="55"/>
      <c r="F1" s="55"/>
      <c r="G1" s="55"/>
      <c r="H1" s="55"/>
      <c r="I1" s="55"/>
      <c r="J1" s="55"/>
      <c r="K1" s="55"/>
      <c r="L1" s="55"/>
      <c r="M1" s="55"/>
      <c r="N1" s="55"/>
      <c r="O1" s="55"/>
      <c r="P1" s="55"/>
      <c r="Q1" s="55"/>
    </row>
    <row r="2" spans="1:30" ht="23.4" x14ac:dyDescent="0.3">
      <c r="A2" s="55"/>
      <c r="B2" s="55"/>
      <c r="C2" s="55"/>
      <c r="D2" s="57" t="s">
        <v>19</v>
      </c>
      <c r="E2" s="55"/>
      <c r="F2" s="55"/>
      <c r="G2" s="55"/>
      <c r="H2" s="55"/>
      <c r="I2" s="55"/>
      <c r="J2" s="55"/>
      <c r="K2" s="55"/>
      <c r="L2" s="55"/>
      <c r="M2" s="55"/>
      <c r="N2" s="55"/>
      <c r="O2" s="55"/>
      <c r="P2" s="55"/>
      <c r="Q2" s="55"/>
    </row>
    <row r="3" spans="1:30" ht="15.75" customHeight="1" x14ac:dyDescent="0.3">
      <c r="A3" s="55"/>
      <c r="B3" s="55"/>
      <c r="C3" s="55"/>
      <c r="D3" s="58" t="s">
        <v>164</v>
      </c>
      <c r="E3" s="55"/>
      <c r="F3" s="55"/>
      <c r="G3" s="55"/>
      <c r="H3" s="55"/>
      <c r="I3" s="55"/>
      <c r="J3" s="55"/>
      <c r="K3" s="55"/>
      <c r="L3" s="55"/>
      <c r="M3" s="55"/>
      <c r="N3" s="55"/>
      <c r="O3" s="55"/>
      <c r="P3" s="232" t="s">
        <v>165</v>
      </c>
      <c r="Q3" s="232"/>
    </row>
    <row r="4" spans="1:30" ht="15.6" x14ac:dyDescent="0.3">
      <c r="A4" s="55"/>
      <c r="B4" s="55"/>
      <c r="C4" s="55"/>
      <c r="D4" s="59" t="s">
        <v>63</v>
      </c>
      <c r="E4" s="55"/>
      <c r="F4" s="55"/>
      <c r="G4" s="55"/>
      <c r="H4" s="55"/>
      <c r="I4" s="55"/>
      <c r="J4" s="55"/>
      <c r="K4" s="55"/>
      <c r="L4" s="55"/>
      <c r="M4" s="55"/>
      <c r="N4" s="55"/>
      <c r="O4" s="55"/>
    </row>
    <row r="5" spans="1:30" x14ac:dyDescent="0.3">
      <c r="A5" s="55"/>
      <c r="B5" s="55"/>
      <c r="C5" s="55"/>
      <c r="D5" s="55"/>
      <c r="E5" s="55"/>
      <c r="F5" s="55"/>
      <c r="G5" s="55"/>
      <c r="H5" s="55"/>
      <c r="I5" s="55"/>
      <c r="J5" s="55"/>
      <c r="K5" s="55"/>
      <c r="L5" s="55"/>
      <c r="M5" s="55"/>
      <c r="N5" s="55"/>
      <c r="O5" s="55"/>
      <c r="P5" s="55"/>
      <c r="Q5" s="55"/>
    </row>
    <row r="6" spans="1:30" x14ac:dyDescent="0.3">
      <c r="A6" s="55"/>
      <c r="B6" s="55"/>
      <c r="C6" s="55"/>
      <c r="D6" s="230" t="s">
        <v>23</v>
      </c>
      <c r="E6" s="230"/>
      <c r="F6" s="236"/>
      <c r="G6" s="236"/>
      <c r="H6" s="236"/>
      <c r="I6" s="236"/>
      <c r="J6" s="236"/>
      <c r="K6" s="236"/>
      <c r="L6" s="55"/>
      <c r="M6" s="55"/>
      <c r="N6" s="55"/>
      <c r="O6" s="55"/>
      <c r="P6" s="55"/>
      <c r="Q6" s="55"/>
    </row>
    <row r="7" spans="1:30" x14ac:dyDescent="0.3">
      <c r="A7" s="55"/>
      <c r="B7" s="55"/>
      <c r="C7" s="55"/>
      <c r="D7" s="230" t="s">
        <v>24</v>
      </c>
      <c r="E7" s="230"/>
      <c r="F7" s="236"/>
      <c r="G7" s="236"/>
      <c r="H7" s="236"/>
      <c r="I7" s="236"/>
      <c r="J7" s="236"/>
      <c r="K7" s="236"/>
      <c r="L7" s="55"/>
      <c r="M7" s="55"/>
      <c r="N7" s="55"/>
      <c r="O7" s="55"/>
      <c r="P7" s="55"/>
      <c r="Q7" s="55"/>
    </row>
    <row r="8" spans="1:30" x14ac:dyDescent="0.3">
      <c r="A8" s="55"/>
      <c r="B8" s="55"/>
      <c r="C8" s="55"/>
      <c r="D8" s="230" t="s">
        <v>25</v>
      </c>
      <c r="E8" s="230"/>
      <c r="F8" s="236"/>
      <c r="G8" s="236"/>
      <c r="H8" s="236"/>
      <c r="I8" s="236"/>
      <c r="J8" s="236"/>
      <c r="K8" s="236"/>
      <c r="L8" s="55"/>
      <c r="M8" s="55"/>
      <c r="N8" s="55"/>
      <c r="O8" s="55"/>
      <c r="P8" s="55"/>
      <c r="Q8" s="55"/>
    </row>
    <row r="9" spans="1:30" x14ac:dyDescent="0.3"/>
    <row r="10" spans="1:30" x14ac:dyDescent="0.3">
      <c r="B10" s="239" t="s">
        <v>53</v>
      </c>
      <c r="C10" s="239"/>
      <c r="D10" s="239"/>
      <c r="E10" s="60"/>
    </row>
    <row r="11" spans="1:30" x14ac:dyDescent="0.3">
      <c r="B11" s="237" t="s">
        <v>72</v>
      </c>
      <c r="C11" s="237"/>
      <c r="D11" s="237"/>
      <c r="E11" s="61">
        <f>SUM(E17:E27,"0")</f>
        <v>0</v>
      </c>
    </row>
    <row r="12" spans="1:30" x14ac:dyDescent="0.3"/>
    <row r="13" spans="1:30" x14ac:dyDescent="0.3">
      <c r="B13" s="230" t="s">
        <v>26</v>
      </c>
      <c r="C13" s="230"/>
      <c r="D13" s="230"/>
      <c r="E13" s="235" t="s">
        <v>28</v>
      </c>
      <c r="F13" s="230" t="s">
        <v>29</v>
      </c>
      <c r="G13" s="230"/>
      <c r="H13" s="230"/>
      <c r="I13" s="230" t="s">
        <v>30</v>
      </c>
      <c r="J13" s="230"/>
      <c r="K13" s="230"/>
      <c r="L13" s="230" t="s">
        <v>31</v>
      </c>
      <c r="M13" s="230"/>
      <c r="N13" s="230"/>
      <c r="O13" s="230" t="s">
        <v>6</v>
      </c>
      <c r="P13" s="230"/>
      <c r="Q13" s="230"/>
      <c r="R13" s="230" t="s">
        <v>7</v>
      </c>
      <c r="S13" s="230"/>
      <c r="T13" s="230"/>
      <c r="U13" s="230" t="s">
        <v>76</v>
      </c>
      <c r="V13" s="230"/>
      <c r="W13" s="230"/>
      <c r="Z13" s="244" t="s">
        <v>29</v>
      </c>
      <c r="AA13" s="244"/>
      <c r="AB13" s="244"/>
      <c r="AC13" s="63">
        <f>($J$32*$E$32*'Info Base'!$B$8)</f>
        <v>0</v>
      </c>
      <c r="AD13" s="64" t="s">
        <v>60</v>
      </c>
    </row>
    <row r="14" spans="1:30" x14ac:dyDescent="0.3">
      <c r="B14" s="230"/>
      <c r="C14" s="230"/>
      <c r="D14" s="230"/>
      <c r="E14" s="235"/>
      <c r="F14" s="62" t="s">
        <v>1</v>
      </c>
      <c r="G14" s="62" t="s">
        <v>32</v>
      </c>
      <c r="H14" s="62" t="s">
        <v>33</v>
      </c>
      <c r="I14" s="62" t="s">
        <v>1</v>
      </c>
      <c r="J14" s="62" t="s">
        <v>32</v>
      </c>
      <c r="K14" s="62" t="s">
        <v>33</v>
      </c>
      <c r="L14" s="62" t="s">
        <v>1</v>
      </c>
      <c r="M14" s="62" t="s">
        <v>32</v>
      </c>
      <c r="N14" s="62" t="s">
        <v>33</v>
      </c>
      <c r="O14" s="62" t="s">
        <v>1</v>
      </c>
      <c r="P14" s="62" t="s">
        <v>32</v>
      </c>
      <c r="Q14" s="62" t="s">
        <v>33</v>
      </c>
      <c r="R14" s="62" t="s">
        <v>54</v>
      </c>
      <c r="S14" s="65" t="s">
        <v>32</v>
      </c>
      <c r="T14" s="62" t="s">
        <v>33</v>
      </c>
      <c r="U14" s="62" t="s">
        <v>54</v>
      </c>
      <c r="V14" s="65" t="s">
        <v>32</v>
      </c>
      <c r="W14" s="62" t="s">
        <v>33</v>
      </c>
      <c r="Z14" s="233" t="s">
        <v>30</v>
      </c>
      <c r="AA14" s="233"/>
      <c r="AB14" s="233"/>
      <c r="AC14" s="63">
        <f>$J$33*$E$33</f>
        <v>0</v>
      </c>
      <c r="AD14" s="64" t="s">
        <v>60</v>
      </c>
    </row>
    <row r="15" spans="1:30" x14ac:dyDescent="0.3">
      <c r="B15" s="231" t="s">
        <v>27</v>
      </c>
      <c r="C15" s="231"/>
      <c r="D15" s="231"/>
      <c r="E15" s="231"/>
      <c r="F15" s="231"/>
      <c r="G15" s="231"/>
      <c r="H15" s="231"/>
      <c r="I15" s="231"/>
      <c r="J15" s="231"/>
      <c r="K15" s="231"/>
      <c r="L15" s="231"/>
      <c r="M15" s="231"/>
      <c r="N15" s="231"/>
      <c r="O15" s="231"/>
      <c r="P15" s="231"/>
      <c r="Q15" s="231"/>
      <c r="R15" s="66"/>
      <c r="S15" s="67"/>
      <c r="T15" s="66"/>
      <c r="U15" s="66"/>
      <c r="V15" s="66"/>
      <c r="W15" s="66"/>
      <c r="Z15" s="233" t="s">
        <v>31</v>
      </c>
      <c r="AA15" s="233"/>
      <c r="AB15" s="233"/>
      <c r="AC15" s="63">
        <f>$J$34*$E$34</f>
        <v>0</v>
      </c>
      <c r="AD15" s="64" t="s">
        <v>60</v>
      </c>
    </row>
    <row r="16" spans="1:30" x14ac:dyDescent="0.3">
      <c r="B16" s="233" t="s">
        <v>34</v>
      </c>
      <c r="C16" s="233"/>
      <c r="D16" s="233"/>
      <c r="Z16" s="233" t="s">
        <v>6</v>
      </c>
      <c r="AA16" s="233"/>
      <c r="AB16" s="233"/>
      <c r="AC16" s="63">
        <f>($J$35*$E$35*'Info Base'!$B$9)</f>
        <v>0</v>
      </c>
      <c r="AD16" s="64" t="s">
        <v>60</v>
      </c>
    </row>
    <row r="17" spans="2:30" x14ac:dyDescent="0.3">
      <c r="B17" s="234" t="s">
        <v>35</v>
      </c>
      <c r="C17" s="234"/>
      <c r="D17" s="234"/>
      <c r="E17" s="68"/>
      <c r="F17" s="69">
        <f>'Info Base'!$C$8</f>
        <v>1</v>
      </c>
      <c r="G17" s="70">
        <v>1</v>
      </c>
      <c r="H17" s="69">
        <f>E17*F17*G17</f>
        <v>0</v>
      </c>
      <c r="I17" s="69">
        <f>'Info Base'!$C$7</f>
        <v>5</v>
      </c>
      <c r="J17" s="70">
        <v>1</v>
      </c>
      <c r="K17" s="69">
        <f>E17*I17*J17</f>
        <v>0</v>
      </c>
      <c r="L17" s="71"/>
      <c r="M17" s="71"/>
      <c r="N17" s="71"/>
      <c r="O17" s="69">
        <f>'Info Base'!$C$9</f>
        <v>5</v>
      </c>
      <c r="P17" s="70">
        <v>1</v>
      </c>
      <c r="Q17" s="72">
        <f>E17*O17*P17</f>
        <v>0</v>
      </c>
      <c r="R17" s="240">
        <f>'Info Base'!$C$10</f>
        <v>4</v>
      </c>
      <c r="S17" s="241">
        <v>1</v>
      </c>
      <c r="T17" s="242">
        <f>S17*R17*$E$10</f>
        <v>0</v>
      </c>
      <c r="U17" s="240">
        <v>1</v>
      </c>
      <c r="V17" s="240">
        <v>1</v>
      </c>
      <c r="W17" s="242">
        <f>V17*U17*$E$10</f>
        <v>0</v>
      </c>
      <c r="Z17" s="251" t="s">
        <v>7</v>
      </c>
      <c r="AA17" s="251"/>
      <c r="AB17" s="251"/>
      <c r="AC17" s="75">
        <f>($J$36*$E$36*'Info Base'!$B$10)</f>
        <v>0</v>
      </c>
      <c r="AD17" s="76" t="s">
        <v>60</v>
      </c>
    </row>
    <row r="18" spans="2:30" x14ac:dyDescent="0.3">
      <c r="B18" s="234" t="s">
        <v>36</v>
      </c>
      <c r="C18" s="234"/>
      <c r="D18" s="234"/>
      <c r="E18" s="77"/>
      <c r="F18" s="69">
        <f>'Info Base'!$C$8</f>
        <v>1</v>
      </c>
      <c r="G18" s="78">
        <v>1</v>
      </c>
      <c r="H18" s="69">
        <f t="shared" ref="H18:H25" si="0">E18*F18*G18</f>
        <v>0</v>
      </c>
      <c r="I18" s="69">
        <f>'Info Base'!$C$7</f>
        <v>5</v>
      </c>
      <c r="J18" s="78">
        <v>1</v>
      </c>
      <c r="K18" s="69">
        <f t="shared" ref="K18:K25" si="1">E18*I18*J18</f>
        <v>0</v>
      </c>
      <c r="L18" s="79"/>
      <c r="M18" s="79"/>
      <c r="N18" s="79"/>
      <c r="O18" s="69">
        <f>'Info Base'!$C$9</f>
        <v>5</v>
      </c>
      <c r="P18" s="78">
        <v>1</v>
      </c>
      <c r="Q18" s="72">
        <f t="shared" ref="Q18:Q25" si="2">E18*O18*P18</f>
        <v>0</v>
      </c>
      <c r="R18" s="240"/>
      <c r="S18" s="241"/>
      <c r="T18" s="242"/>
      <c r="U18" s="240"/>
      <c r="V18" s="240"/>
      <c r="W18" s="242"/>
    </row>
    <row r="19" spans="2:30" x14ac:dyDescent="0.3">
      <c r="B19" s="234" t="s">
        <v>37</v>
      </c>
      <c r="C19" s="234"/>
      <c r="D19" s="234"/>
      <c r="E19" s="77"/>
      <c r="F19" s="69">
        <f>'Info Base'!$C$8</f>
        <v>1</v>
      </c>
      <c r="G19" s="78">
        <v>1</v>
      </c>
      <c r="H19" s="69">
        <f t="shared" si="0"/>
        <v>0</v>
      </c>
      <c r="I19" s="69">
        <f>'Info Base'!$C$7</f>
        <v>5</v>
      </c>
      <c r="J19" s="78">
        <v>1</v>
      </c>
      <c r="K19" s="69">
        <f t="shared" si="1"/>
        <v>0</v>
      </c>
      <c r="L19" s="79"/>
      <c r="M19" s="79"/>
      <c r="N19" s="79"/>
      <c r="O19" s="69">
        <f>'Info Base'!$C$9</f>
        <v>5</v>
      </c>
      <c r="P19" s="78">
        <v>1</v>
      </c>
      <c r="Q19" s="72">
        <f t="shared" si="2"/>
        <v>0</v>
      </c>
      <c r="R19" s="240"/>
      <c r="S19" s="241"/>
      <c r="T19" s="242"/>
      <c r="U19" s="240"/>
      <c r="V19" s="240"/>
      <c r="W19" s="242"/>
    </row>
    <row r="20" spans="2:30" x14ac:dyDescent="0.3">
      <c r="B20" s="233" t="s">
        <v>38</v>
      </c>
      <c r="C20" s="233"/>
      <c r="D20" s="233"/>
      <c r="E20" s="80"/>
      <c r="F20" s="79"/>
      <c r="G20" s="78"/>
      <c r="H20" s="79"/>
      <c r="I20" s="79"/>
      <c r="J20" s="79"/>
      <c r="K20" s="79"/>
      <c r="L20" s="79"/>
      <c r="M20" s="79"/>
      <c r="N20" s="79"/>
      <c r="O20" s="79"/>
      <c r="P20" s="79"/>
      <c r="Q20" s="81"/>
      <c r="U20" s="53"/>
      <c r="V20" s="53"/>
      <c r="W20" s="53"/>
    </row>
    <row r="21" spans="2:30" x14ac:dyDescent="0.3">
      <c r="B21" s="234" t="s">
        <v>35</v>
      </c>
      <c r="C21" s="234"/>
      <c r="D21" s="234"/>
      <c r="E21" s="77"/>
      <c r="F21" s="69">
        <f>'Info Base'!$C$8</f>
        <v>1</v>
      </c>
      <c r="G21" s="78">
        <v>0.5</v>
      </c>
      <c r="H21" s="69">
        <f t="shared" si="0"/>
        <v>0</v>
      </c>
      <c r="I21" s="82">
        <f>'Info Base'!$C$7</f>
        <v>5</v>
      </c>
      <c r="J21" s="78">
        <v>1</v>
      </c>
      <c r="K21" s="69">
        <f t="shared" si="1"/>
        <v>0</v>
      </c>
      <c r="L21" s="79"/>
      <c r="M21" s="79"/>
      <c r="N21" s="79"/>
      <c r="O21" s="82">
        <v>7</v>
      </c>
      <c r="P21" s="78">
        <v>1</v>
      </c>
      <c r="Q21" s="72">
        <f t="shared" si="2"/>
        <v>0</v>
      </c>
      <c r="R21" s="73">
        <f>'Info Base'!$C$21</f>
        <v>1</v>
      </c>
      <c r="S21" s="74">
        <v>1</v>
      </c>
      <c r="T21" s="83">
        <f>S21*R21*E21</f>
        <v>0</v>
      </c>
      <c r="U21" s="53">
        <v>0</v>
      </c>
      <c r="V21" s="53">
        <v>0</v>
      </c>
      <c r="W21" s="53">
        <v>0</v>
      </c>
    </row>
    <row r="22" spans="2:30" x14ac:dyDescent="0.3">
      <c r="B22" s="234" t="s">
        <v>36</v>
      </c>
      <c r="C22" s="234"/>
      <c r="D22" s="234"/>
      <c r="E22" s="77"/>
      <c r="F22" s="69">
        <f>'Info Base'!$C$8</f>
        <v>1</v>
      </c>
      <c r="G22" s="78">
        <v>0.5</v>
      </c>
      <c r="H22" s="69">
        <f t="shared" si="0"/>
        <v>0</v>
      </c>
      <c r="I22" s="82">
        <f>'Info Base'!$C$7</f>
        <v>5</v>
      </c>
      <c r="J22" s="78">
        <v>1</v>
      </c>
      <c r="K22" s="69">
        <f t="shared" si="1"/>
        <v>0</v>
      </c>
      <c r="L22" s="79"/>
      <c r="M22" s="79"/>
      <c r="N22" s="79"/>
      <c r="O22" s="82">
        <v>7</v>
      </c>
      <c r="P22" s="78">
        <v>1</v>
      </c>
      <c r="Q22" s="72">
        <f t="shared" si="2"/>
        <v>0</v>
      </c>
      <c r="R22" s="73">
        <f>'Info Base'!$C$21</f>
        <v>1</v>
      </c>
      <c r="S22" s="74">
        <v>1</v>
      </c>
      <c r="T22" s="83">
        <f>S22*R22*E22</f>
        <v>0</v>
      </c>
      <c r="U22" s="53">
        <v>0</v>
      </c>
      <c r="V22" s="53">
        <v>0</v>
      </c>
      <c r="W22" s="53">
        <v>0</v>
      </c>
    </row>
    <row r="23" spans="2:30" x14ac:dyDescent="0.3">
      <c r="B23" s="233" t="s">
        <v>39</v>
      </c>
      <c r="C23" s="233"/>
      <c r="D23" s="233"/>
      <c r="E23" s="80"/>
      <c r="F23" s="79"/>
      <c r="G23" s="78"/>
      <c r="H23" s="79"/>
      <c r="I23" s="79"/>
      <c r="J23" s="79"/>
      <c r="K23" s="79"/>
      <c r="L23" s="79"/>
      <c r="M23" s="79"/>
      <c r="N23" s="79"/>
      <c r="O23" s="79"/>
      <c r="P23" s="79"/>
      <c r="Q23" s="81"/>
      <c r="U23" s="53"/>
      <c r="V23" s="53"/>
      <c r="W23" s="53"/>
    </row>
    <row r="24" spans="2:30" x14ac:dyDescent="0.3">
      <c r="B24" s="234" t="s">
        <v>35</v>
      </c>
      <c r="C24" s="234"/>
      <c r="D24" s="234"/>
      <c r="E24" s="77"/>
      <c r="F24" s="82">
        <v>1</v>
      </c>
      <c r="G24" s="78">
        <v>0.5</v>
      </c>
      <c r="H24" s="69">
        <f t="shared" si="0"/>
        <v>0</v>
      </c>
      <c r="I24" s="82">
        <v>2</v>
      </c>
      <c r="J24" s="78">
        <v>1</v>
      </c>
      <c r="K24" s="69">
        <f t="shared" si="1"/>
        <v>0</v>
      </c>
      <c r="L24" s="79"/>
      <c r="M24" s="79"/>
      <c r="N24" s="79"/>
      <c r="O24" s="82">
        <v>2</v>
      </c>
      <c r="P24" s="78">
        <v>1</v>
      </c>
      <c r="Q24" s="72">
        <f t="shared" si="2"/>
        <v>0</v>
      </c>
      <c r="R24" s="73">
        <f>'Info Base'!$C$21</f>
        <v>1</v>
      </c>
      <c r="S24" s="56">
        <v>0.5</v>
      </c>
      <c r="T24" s="83">
        <f>S24*R24*E24</f>
        <v>0</v>
      </c>
      <c r="U24" s="53">
        <v>0</v>
      </c>
      <c r="V24" s="53">
        <v>0</v>
      </c>
      <c r="W24" s="53">
        <v>0</v>
      </c>
    </row>
    <row r="25" spans="2:30" x14ac:dyDescent="0.3">
      <c r="B25" s="234" t="s">
        <v>36</v>
      </c>
      <c r="C25" s="234"/>
      <c r="D25" s="234"/>
      <c r="E25" s="77"/>
      <c r="F25" s="82">
        <v>1</v>
      </c>
      <c r="G25" s="78">
        <v>0.5</v>
      </c>
      <c r="H25" s="69">
        <f t="shared" si="0"/>
        <v>0</v>
      </c>
      <c r="I25" s="82">
        <v>2</v>
      </c>
      <c r="J25" s="78">
        <v>1</v>
      </c>
      <c r="K25" s="69">
        <f t="shared" si="1"/>
        <v>0</v>
      </c>
      <c r="L25" s="79"/>
      <c r="M25" s="79"/>
      <c r="N25" s="79"/>
      <c r="O25" s="82">
        <v>2</v>
      </c>
      <c r="P25" s="78">
        <v>1</v>
      </c>
      <c r="Q25" s="72">
        <f t="shared" si="2"/>
        <v>0</v>
      </c>
      <c r="R25" s="73">
        <f>'Info Base'!$C$21</f>
        <v>1</v>
      </c>
      <c r="S25" s="56">
        <v>0.5</v>
      </c>
      <c r="T25" s="83">
        <f>S25*R25*E25</f>
        <v>0</v>
      </c>
      <c r="U25" s="53">
        <v>0</v>
      </c>
      <c r="V25" s="53">
        <v>0</v>
      </c>
      <c r="W25" s="53">
        <v>0</v>
      </c>
    </row>
    <row r="26" spans="2:30" x14ac:dyDescent="0.3">
      <c r="B26" s="233" t="s">
        <v>14</v>
      </c>
      <c r="C26" s="233"/>
      <c r="D26" s="233"/>
      <c r="E26" s="80"/>
      <c r="F26" s="79"/>
      <c r="G26" s="78"/>
      <c r="H26" s="79"/>
      <c r="I26" s="79"/>
      <c r="J26" s="79"/>
      <c r="K26" s="79"/>
      <c r="L26" s="79"/>
      <c r="M26" s="79"/>
      <c r="N26" s="79"/>
      <c r="O26" s="79"/>
      <c r="P26" s="79"/>
      <c r="Q26" s="81"/>
      <c r="U26" s="53"/>
      <c r="V26" s="53"/>
      <c r="W26" s="53"/>
    </row>
    <row r="27" spans="2:30" x14ac:dyDescent="0.3">
      <c r="B27" s="250" t="s">
        <v>40</v>
      </c>
      <c r="C27" s="250"/>
      <c r="D27" s="250"/>
      <c r="E27" s="84">
        <f>($E$17+$E$18+$E$19)*0.3</f>
        <v>0</v>
      </c>
      <c r="F27" s="85">
        <f>'Info Base'!D8</f>
        <v>0</v>
      </c>
      <c r="G27" s="86">
        <v>0.01</v>
      </c>
      <c r="H27" s="85">
        <f>G27*F27*$E$27</f>
        <v>0</v>
      </c>
      <c r="I27" s="87">
        <f>($E$17+$E$18+$E$19)*0.3</f>
        <v>0</v>
      </c>
      <c r="J27" s="86">
        <v>0.1</v>
      </c>
      <c r="K27" s="87">
        <f>J27*I27*$E$27</f>
        <v>0</v>
      </c>
      <c r="L27" s="85">
        <f>($D$16+$D$17+$D$18)*0.3</f>
        <v>0</v>
      </c>
      <c r="M27" s="86">
        <v>0.02</v>
      </c>
      <c r="N27" s="85">
        <f>M27*L27*$E$27</f>
        <v>0</v>
      </c>
      <c r="O27" s="85">
        <v>2</v>
      </c>
      <c r="P27" s="86">
        <v>1</v>
      </c>
      <c r="Q27" s="88">
        <f>P27*O27*$E$27</f>
        <v>0</v>
      </c>
      <c r="R27" s="89">
        <v>0</v>
      </c>
      <c r="S27" s="56">
        <v>1</v>
      </c>
      <c r="T27" s="53">
        <f>S27*R27*$E$27</f>
        <v>0</v>
      </c>
      <c r="U27" s="53">
        <v>0</v>
      </c>
      <c r="V27" s="53">
        <v>0</v>
      </c>
      <c r="W27" s="53">
        <v>0</v>
      </c>
    </row>
    <row r="28" spans="2:30" x14ac:dyDescent="0.3">
      <c r="B28" s="249" t="s">
        <v>41</v>
      </c>
      <c r="C28" s="249"/>
      <c r="D28" s="249"/>
      <c r="E28" s="249"/>
      <c r="F28" s="243" t="s">
        <v>42</v>
      </c>
      <c r="G28" s="243"/>
      <c r="H28" s="90">
        <f>SUM(H17:H27)</f>
        <v>0</v>
      </c>
      <c r="I28" s="243" t="s">
        <v>43</v>
      </c>
      <c r="J28" s="243"/>
      <c r="K28" s="90">
        <f>SUM(K17:K27)</f>
        <v>0</v>
      </c>
      <c r="L28" s="243" t="s">
        <v>44</v>
      </c>
      <c r="M28" s="243"/>
      <c r="N28" s="90">
        <f>N27</f>
        <v>0</v>
      </c>
      <c r="O28" s="243" t="s">
        <v>45</v>
      </c>
      <c r="P28" s="243"/>
      <c r="Q28" s="90">
        <f>SUM(Q17:Q27)</f>
        <v>0</v>
      </c>
      <c r="R28" s="243" t="s">
        <v>55</v>
      </c>
      <c r="S28" s="243"/>
      <c r="T28" s="90">
        <f>SUM(T17:T27)</f>
        <v>0</v>
      </c>
      <c r="U28" s="243" t="s">
        <v>78</v>
      </c>
      <c r="V28" s="243"/>
      <c r="W28" s="90">
        <f>SUM(W17:W27)</f>
        <v>0</v>
      </c>
    </row>
    <row r="29" spans="2:30" x14ac:dyDescent="0.3">
      <c r="B29" s="91"/>
      <c r="C29" s="91"/>
      <c r="D29" s="91"/>
      <c r="E29" s="91"/>
      <c r="F29" s="92"/>
      <c r="G29" s="92"/>
      <c r="H29" s="93"/>
      <c r="I29" s="92"/>
      <c r="J29" s="92"/>
      <c r="K29" s="93"/>
      <c r="L29" s="92"/>
      <c r="M29" s="92"/>
      <c r="N29" s="93"/>
      <c r="O29" s="92"/>
      <c r="P29" s="92"/>
      <c r="Q29" s="93"/>
    </row>
    <row r="30" spans="2:30" x14ac:dyDescent="0.3"/>
    <row r="31" spans="2:30" x14ac:dyDescent="0.3">
      <c r="B31" s="248" t="s">
        <v>47</v>
      </c>
      <c r="C31" s="248"/>
      <c r="D31" s="248"/>
      <c r="E31" s="94" t="s">
        <v>48</v>
      </c>
      <c r="F31" s="245" t="s">
        <v>49</v>
      </c>
      <c r="G31" s="246"/>
      <c r="H31" s="245" t="s">
        <v>50</v>
      </c>
      <c r="I31" s="246"/>
      <c r="J31" s="245" t="s">
        <v>51</v>
      </c>
      <c r="K31" s="246"/>
      <c r="L31" s="247" t="s">
        <v>52</v>
      </c>
      <c r="M31" s="247"/>
      <c r="N31" s="255"/>
      <c r="O31" s="255"/>
    </row>
    <row r="32" spans="2:30" x14ac:dyDescent="0.3">
      <c r="B32" s="244" t="s">
        <v>29</v>
      </c>
      <c r="C32" s="244"/>
      <c r="D32" s="244"/>
      <c r="E32" s="95">
        <f>$H$28</f>
        <v>0</v>
      </c>
      <c r="F32" s="256" t="s">
        <v>56</v>
      </c>
      <c r="G32" s="257"/>
      <c r="H32" s="256" t="s">
        <v>56</v>
      </c>
      <c r="I32" s="257"/>
      <c r="J32" s="96">
        <v>9.5</v>
      </c>
      <c r="K32" s="97" t="s">
        <v>57</v>
      </c>
      <c r="L32" s="98">
        <f>($J$32*$E$32*'Info Base'!$B$8)</f>
        <v>0</v>
      </c>
      <c r="M32" s="99" t="s">
        <v>60</v>
      </c>
      <c r="O32" s="64"/>
    </row>
    <row r="33" spans="2:15" x14ac:dyDescent="0.3">
      <c r="B33" s="233" t="s">
        <v>30</v>
      </c>
      <c r="C33" s="233"/>
      <c r="D33" s="233"/>
      <c r="E33" s="100">
        <f>$K$28</f>
        <v>0</v>
      </c>
      <c r="F33" s="258" t="s">
        <v>56</v>
      </c>
      <c r="G33" s="259"/>
      <c r="H33" s="258" t="s">
        <v>56</v>
      </c>
      <c r="I33" s="259"/>
      <c r="J33" s="101">
        <v>6</v>
      </c>
      <c r="K33" s="102" t="s">
        <v>58</v>
      </c>
      <c r="L33" s="63">
        <f>$J$33*$E$33</f>
        <v>0</v>
      </c>
      <c r="M33" s="64" t="s">
        <v>60</v>
      </c>
      <c r="O33" s="64"/>
    </row>
    <row r="34" spans="2:15" x14ac:dyDescent="0.3">
      <c r="B34" s="233" t="s">
        <v>31</v>
      </c>
      <c r="C34" s="233"/>
      <c r="D34" s="233"/>
      <c r="E34" s="100">
        <f>$N$28</f>
        <v>0</v>
      </c>
      <c r="F34" s="258" t="s">
        <v>56</v>
      </c>
      <c r="G34" s="259"/>
      <c r="H34" s="258" t="s">
        <v>56</v>
      </c>
      <c r="I34" s="259"/>
      <c r="J34" s="101">
        <v>3.8</v>
      </c>
      <c r="K34" s="102" t="s">
        <v>58</v>
      </c>
      <c r="L34" s="63">
        <f>$J$34*$E$34</f>
        <v>0</v>
      </c>
      <c r="M34" s="64" t="s">
        <v>60</v>
      </c>
      <c r="O34" s="64"/>
    </row>
    <row r="35" spans="2:15" x14ac:dyDescent="0.3">
      <c r="B35" s="233" t="s">
        <v>6</v>
      </c>
      <c r="C35" s="233"/>
      <c r="D35" s="233"/>
      <c r="E35" s="100">
        <f>$Q$28</f>
        <v>0</v>
      </c>
      <c r="F35" s="258" t="s">
        <v>56</v>
      </c>
      <c r="G35" s="259"/>
      <c r="H35" s="258" t="s">
        <v>56</v>
      </c>
      <c r="I35" s="259"/>
      <c r="J35" s="101">
        <v>8.3000000000000007</v>
      </c>
      <c r="K35" s="102" t="s">
        <v>59</v>
      </c>
      <c r="L35" s="63">
        <f>($J$35*$E$35*'Info Base'!$B$9)</f>
        <v>0</v>
      </c>
      <c r="M35" s="64" t="s">
        <v>60</v>
      </c>
      <c r="O35" s="64"/>
    </row>
    <row r="36" spans="2:15" x14ac:dyDescent="0.3">
      <c r="B36" s="238" t="s">
        <v>7</v>
      </c>
      <c r="C36" s="238"/>
      <c r="D36" s="238"/>
      <c r="E36" s="100">
        <f>$T$28</f>
        <v>0</v>
      </c>
      <c r="F36" s="260" t="s">
        <v>56</v>
      </c>
      <c r="G36" s="261"/>
      <c r="H36" s="260" t="s">
        <v>56</v>
      </c>
      <c r="I36" s="261"/>
      <c r="J36" s="101">
        <v>8.3000000000000007</v>
      </c>
      <c r="K36" s="102" t="s">
        <v>59</v>
      </c>
      <c r="L36" s="63">
        <f>($J$36*$E$36*'Info Base'!$B$10)</f>
        <v>0</v>
      </c>
      <c r="M36" s="64" t="s">
        <v>60</v>
      </c>
      <c r="O36" s="64"/>
    </row>
    <row r="37" spans="2:15" x14ac:dyDescent="0.3">
      <c r="B37" s="251" t="s">
        <v>76</v>
      </c>
      <c r="C37" s="251"/>
      <c r="D37" s="251"/>
      <c r="E37" s="103">
        <f>$W$28</f>
        <v>0</v>
      </c>
      <c r="F37" s="252" t="s">
        <v>56</v>
      </c>
      <c r="G37" s="253"/>
      <c r="H37" s="252" t="s">
        <v>56</v>
      </c>
      <c r="I37" s="254"/>
      <c r="J37" s="104">
        <v>35.961399999999998</v>
      </c>
      <c r="K37" s="105" t="s">
        <v>77</v>
      </c>
      <c r="L37" s="75">
        <f>J37*E37</f>
        <v>0</v>
      </c>
      <c r="M37" s="76" t="s">
        <v>60</v>
      </c>
      <c r="O37" s="64"/>
    </row>
    <row r="38" spans="2:15" x14ac:dyDescent="0.3">
      <c r="B38" s="267" t="s">
        <v>75</v>
      </c>
      <c r="C38" s="267"/>
      <c r="D38" s="267"/>
      <c r="E38" s="267"/>
      <c r="F38" s="267"/>
      <c r="G38" s="267"/>
      <c r="H38" s="267"/>
      <c r="I38" s="267"/>
      <c r="J38" s="267"/>
      <c r="K38" s="267"/>
      <c r="L38" s="106">
        <f>SUM(L32:L37)*365</f>
        <v>0</v>
      </c>
      <c r="M38" s="107" t="s">
        <v>73</v>
      </c>
    </row>
    <row r="39" spans="2:15" x14ac:dyDescent="0.3"/>
    <row r="40" spans="2:15" x14ac:dyDescent="0.3">
      <c r="B40" s="248" t="s">
        <v>90</v>
      </c>
      <c r="C40" s="248"/>
      <c r="D40" s="248"/>
      <c r="E40" s="94" t="s">
        <v>48</v>
      </c>
      <c r="F40" s="245" t="s">
        <v>49</v>
      </c>
      <c r="G40" s="246"/>
      <c r="H40" s="262" t="s">
        <v>50</v>
      </c>
      <c r="I40" s="263"/>
      <c r="J40" s="245" t="s">
        <v>51</v>
      </c>
      <c r="K40" s="246"/>
      <c r="L40" s="247" t="s">
        <v>52</v>
      </c>
      <c r="M40" s="247"/>
    </row>
    <row r="41" spans="2:15" x14ac:dyDescent="0.3">
      <c r="B41" s="244" t="s">
        <v>29</v>
      </c>
      <c r="C41" s="244"/>
      <c r="D41" s="244"/>
      <c r="E41" s="95">
        <f>$H$28</f>
        <v>0</v>
      </c>
      <c r="F41" s="256" t="s">
        <v>92</v>
      </c>
      <c r="G41" s="264"/>
      <c r="H41" s="265" t="s">
        <v>92</v>
      </c>
      <c r="I41" s="266"/>
      <c r="J41" s="96" t="e">
        <f ca="1">'AC-2 Artefactos'!AK2</f>
        <v>#DIV/0!</v>
      </c>
      <c r="K41" s="97" t="s">
        <v>57</v>
      </c>
      <c r="L41" s="63" t="str">
        <f ca="1">IF(ISERROR(J41*E41*'Info Base'!B8),"-",J41*E41*'Info Base'!B8)</f>
        <v>-</v>
      </c>
      <c r="M41" s="99" t="s">
        <v>60</v>
      </c>
    </row>
    <row r="42" spans="2:15" x14ac:dyDescent="0.3">
      <c r="B42" s="233" t="s">
        <v>30</v>
      </c>
      <c r="C42" s="233"/>
      <c r="D42" s="233"/>
      <c r="E42" s="100">
        <f>$K$28</f>
        <v>0</v>
      </c>
      <c r="F42" s="268" t="s">
        <v>92</v>
      </c>
      <c r="G42" s="269"/>
      <c r="H42" s="270" t="s">
        <v>92</v>
      </c>
      <c r="I42" s="255"/>
      <c r="J42" s="101" t="e">
        <f ca="1">'AC-2 Artefactos'!AK3</f>
        <v>#DIV/0!</v>
      </c>
      <c r="K42" s="102" t="s">
        <v>58</v>
      </c>
      <c r="L42" s="63" t="str">
        <f ca="1">IF(ISERROR(J42*E42),"-",J42*E42)</f>
        <v>-</v>
      </c>
      <c r="M42" s="64" t="s">
        <v>60</v>
      </c>
    </row>
    <row r="43" spans="2:15" x14ac:dyDescent="0.3">
      <c r="B43" s="233" t="s">
        <v>31</v>
      </c>
      <c r="C43" s="233"/>
      <c r="D43" s="233"/>
      <c r="E43" s="100">
        <f>$N$28</f>
        <v>0</v>
      </c>
      <c r="F43" s="268" t="s">
        <v>92</v>
      </c>
      <c r="G43" s="269"/>
      <c r="H43" s="270" t="s">
        <v>92</v>
      </c>
      <c r="I43" s="255"/>
      <c r="J43" s="101" t="e">
        <f ca="1">'AC-2 Artefactos'!AK4</f>
        <v>#DIV/0!</v>
      </c>
      <c r="K43" s="102" t="s">
        <v>58</v>
      </c>
      <c r="L43" s="63" t="str">
        <f ca="1">IF(ISERROR(J43*E43),"0.00",J43*E43)</f>
        <v>0.00</v>
      </c>
      <c r="M43" s="64" t="s">
        <v>60</v>
      </c>
    </row>
    <row r="44" spans="2:15" x14ac:dyDescent="0.3">
      <c r="B44" s="233" t="s">
        <v>6</v>
      </c>
      <c r="C44" s="233"/>
      <c r="D44" s="233"/>
      <c r="E44" s="100">
        <f>$Q$28</f>
        <v>0</v>
      </c>
      <c r="F44" s="268" t="s">
        <v>92</v>
      </c>
      <c r="G44" s="269"/>
      <c r="H44" s="270" t="s">
        <v>92</v>
      </c>
      <c r="I44" s="255"/>
      <c r="J44" s="101" t="e">
        <f ca="1">'AC-2 Artefactos'!AK5</f>
        <v>#DIV/0!</v>
      </c>
      <c r="K44" s="102" t="s">
        <v>59</v>
      </c>
      <c r="L44" s="63" t="str">
        <f t="shared" ref="L44:L46" ca="1" si="3">IF(ISERROR(J44*E44),"-",J44*E44)</f>
        <v>-</v>
      </c>
      <c r="M44" s="64" t="s">
        <v>60</v>
      </c>
    </row>
    <row r="45" spans="2:15" x14ac:dyDescent="0.3">
      <c r="B45" s="238" t="s">
        <v>7</v>
      </c>
      <c r="C45" s="238"/>
      <c r="D45" s="238"/>
      <c r="E45" s="100">
        <f>$T$28</f>
        <v>0</v>
      </c>
      <c r="F45" s="268" t="s">
        <v>92</v>
      </c>
      <c r="G45" s="269"/>
      <c r="H45" s="270" t="s">
        <v>92</v>
      </c>
      <c r="I45" s="255"/>
      <c r="J45" s="101" t="e">
        <f ca="1">'AC-2 Artefactos'!AK6</f>
        <v>#DIV/0!</v>
      </c>
      <c r="K45" s="102" t="s">
        <v>59</v>
      </c>
      <c r="L45" s="63" t="str">
        <f t="shared" ca="1" si="3"/>
        <v>-</v>
      </c>
      <c r="M45" s="64" t="s">
        <v>60</v>
      </c>
    </row>
    <row r="46" spans="2:15" x14ac:dyDescent="0.3">
      <c r="B46" s="251" t="s">
        <v>76</v>
      </c>
      <c r="C46" s="251"/>
      <c r="D46" s="251"/>
      <c r="E46" s="103">
        <f>$W$28</f>
        <v>0</v>
      </c>
      <c r="F46" s="268" t="s">
        <v>92</v>
      </c>
      <c r="G46" s="269"/>
      <c r="H46" s="276" t="s">
        <v>92</v>
      </c>
      <c r="I46" s="277"/>
      <c r="J46" s="104" t="e">
        <f ca="1">'AC-2 Artefactos'!AK7</f>
        <v>#DIV/0!</v>
      </c>
      <c r="K46" s="105" t="s">
        <v>77</v>
      </c>
      <c r="L46" s="63" t="str">
        <f t="shared" ca="1" si="3"/>
        <v>-</v>
      </c>
      <c r="M46" s="76" t="s">
        <v>60</v>
      </c>
    </row>
    <row r="47" spans="2:15" x14ac:dyDescent="0.3">
      <c r="B47" s="267" t="s">
        <v>91</v>
      </c>
      <c r="C47" s="267"/>
      <c r="D47" s="267"/>
      <c r="E47" s="267"/>
      <c r="F47" s="267"/>
      <c r="G47" s="267"/>
      <c r="H47" s="250"/>
      <c r="I47" s="250"/>
      <c r="J47" s="267"/>
      <c r="K47" s="267"/>
      <c r="L47" s="106">
        <f ca="1">SUM(L41:L46)*365</f>
        <v>0</v>
      </c>
      <c r="M47" s="107" t="s">
        <v>73</v>
      </c>
    </row>
    <row r="48" spans="2:15" x14ac:dyDescent="0.3"/>
    <row r="49" spans="2:8" x14ac:dyDescent="0.3">
      <c r="B49" s="110" t="s">
        <v>93</v>
      </c>
      <c r="C49" s="111"/>
      <c r="D49" s="111"/>
      <c r="E49" s="111"/>
      <c r="F49" s="111"/>
      <c r="G49" s="111"/>
      <c r="H49" s="66"/>
    </row>
    <row r="50" spans="2:8" x14ac:dyDescent="0.3">
      <c r="B50" s="278"/>
      <c r="C50" s="278"/>
      <c r="D50" s="111"/>
      <c r="E50" s="111"/>
      <c r="F50" s="111"/>
      <c r="G50" s="111"/>
      <c r="H50" s="66"/>
    </row>
    <row r="51" spans="2:8" x14ac:dyDescent="0.3">
      <c r="B51" s="349" t="s">
        <v>94</v>
      </c>
      <c r="C51" s="350"/>
      <c r="D51" s="351"/>
      <c r="E51" s="112">
        <f>L38</f>
        <v>0</v>
      </c>
      <c r="F51" s="113" t="s">
        <v>73</v>
      </c>
      <c r="G51" s="114" t="e">
        <f>E51/365/E11</f>
        <v>#DIV/0!</v>
      </c>
      <c r="H51" s="113" t="s">
        <v>74</v>
      </c>
    </row>
    <row r="52" spans="2:8" x14ac:dyDescent="0.3">
      <c r="B52" s="349" t="s">
        <v>95</v>
      </c>
      <c r="C52" s="350"/>
      <c r="D52" s="351"/>
      <c r="E52" s="115">
        <f ca="1">L47-'AC-2 Aprovechamiento de Agua'!E44</f>
        <v>0</v>
      </c>
      <c r="F52" s="116" t="s">
        <v>73</v>
      </c>
      <c r="G52" s="117" t="e">
        <f ca="1">E52/365/E11</f>
        <v>#DIV/0!</v>
      </c>
      <c r="H52" s="116" t="s">
        <v>74</v>
      </c>
    </row>
    <row r="53" spans="2:8" ht="15" thickBot="1" x14ac:dyDescent="0.35"/>
    <row r="54" spans="2:8" x14ac:dyDescent="0.3">
      <c r="B54" s="271" t="s">
        <v>96</v>
      </c>
      <c r="C54" s="271"/>
      <c r="D54" s="271"/>
      <c r="E54" s="271"/>
      <c r="F54" s="271"/>
      <c r="G54" s="272" t="e">
        <f ca="1">1-(E52/E51)</f>
        <v>#DIV/0!</v>
      </c>
      <c r="H54" s="273"/>
    </row>
    <row r="55" spans="2:8" ht="15" thickBot="1" x14ac:dyDescent="0.35">
      <c r="B55" s="250"/>
      <c r="C55" s="250"/>
      <c r="D55" s="250"/>
      <c r="E55" s="250"/>
      <c r="F55" s="250"/>
      <c r="G55" s="274"/>
      <c r="H55" s="275"/>
    </row>
    <row r="56" spans="2:8" x14ac:dyDescent="0.3"/>
    <row r="57" spans="2:8" x14ac:dyDescent="0.3"/>
  </sheetData>
  <sheetProtection algorithmName="SHA-512" hashValue="ZHMVPmDEFAbrBt6xFXWYJHF2hG3F9NBT3Z39YnrDDtdyGUpuZ6hzPh0or427NZNw2YJ3EP+c6b7c1+Krp2OV2A==" saltValue="n9il0rVJMatvP7xP0p5mVg==" spinCount="100000" sheet="1" objects="1" scenarios="1"/>
  <mergeCells count="102">
    <mergeCell ref="B51:D51"/>
    <mergeCell ref="B52:D52"/>
    <mergeCell ref="B54:F55"/>
    <mergeCell ref="G54:H55"/>
    <mergeCell ref="B46:D46"/>
    <mergeCell ref="F46:G46"/>
    <mergeCell ref="H46:I46"/>
    <mergeCell ref="B47:K47"/>
    <mergeCell ref="B50:C50"/>
    <mergeCell ref="B44:D44"/>
    <mergeCell ref="F44:G44"/>
    <mergeCell ref="H44:I44"/>
    <mergeCell ref="B45:D45"/>
    <mergeCell ref="F45:G45"/>
    <mergeCell ref="H45:I45"/>
    <mergeCell ref="B42:D42"/>
    <mergeCell ref="F42:G42"/>
    <mergeCell ref="H42:I42"/>
    <mergeCell ref="B43:D43"/>
    <mergeCell ref="F43:G43"/>
    <mergeCell ref="H43:I43"/>
    <mergeCell ref="B40:D40"/>
    <mergeCell ref="F40:G40"/>
    <mergeCell ref="H40:I40"/>
    <mergeCell ref="J40:K40"/>
    <mergeCell ref="L40:M40"/>
    <mergeCell ref="B41:D41"/>
    <mergeCell ref="F41:G41"/>
    <mergeCell ref="H41:I41"/>
    <mergeCell ref="B38:K38"/>
    <mergeCell ref="B37:D37"/>
    <mergeCell ref="U13:W13"/>
    <mergeCell ref="U17:U19"/>
    <mergeCell ref="V17:V19"/>
    <mergeCell ref="W17:W19"/>
    <mergeCell ref="U28:V28"/>
    <mergeCell ref="F37:G37"/>
    <mergeCell ref="H37:I37"/>
    <mergeCell ref="Z13:AB13"/>
    <mergeCell ref="Z14:AB14"/>
    <mergeCell ref="Z15:AB15"/>
    <mergeCell ref="Z16:AB16"/>
    <mergeCell ref="Z17:AB17"/>
    <mergeCell ref="N31:O31"/>
    <mergeCell ref="F32:G32"/>
    <mergeCell ref="F33:G33"/>
    <mergeCell ref="F34:G34"/>
    <mergeCell ref="F35:G35"/>
    <mergeCell ref="F36:G36"/>
    <mergeCell ref="H32:I32"/>
    <mergeCell ref="H33:I33"/>
    <mergeCell ref="H34:I34"/>
    <mergeCell ref="H35:I35"/>
    <mergeCell ref="H36:I36"/>
    <mergeCell ref="B36:D36"/>
    <mergeCell ref="R13:T13"/>
    <mergeCell ref="B10:D10"/>
    <mergeCell ref="R17:R19"/>
    <mergeCell ref="S17:S19"/>
    <mergeCell ref="T17:T19"/>
    <mergeCell ref="R28:S28"/>
    <mergeCell ref="B32:D32"/>
    <mergeCell ref="B33:D33"/>
    <mergeCell ref="B34:D34"/>
    <mergeCell ref="B35:D35"/>
    <mergeCell ref="F31:G31"/>
    <mergeCell ref="H31:I31"/>
    <mergeCell ref="J31:K31"/>
    <mergeCell ref="L31:M31"/>
    <mergeCell ref="B31:D31"/>
    <mergeCell ref="F28:G28"/>
    <mergeCell ref="I28:J28"/>
    <mergeCell ref="L28:M28"/>
    <mergeCell ref="O28:P28"/>
    <mergeCell ref="B28:E28"/>
    <mergeCell ref="B27:D27"/>
    <mergeCell ref="B26:D26"/>
    <mergeCell ref="B19:D19"/>
    <mergeCell ref="B23:D23"/>
    <mergeCell ref="B24:D24"/>
    <mergeCell ref="B25:D25"/>
    <mergeCell ref="B21:D21"/>
    <mergeCell ref="B13:D14"/>
    <mergeCell ref="E13:E14"/>
    <mergeCell ref="F13:H13"/>
    <mergeCell ref="F6:K6"/>
    <mergeCell ref="F7:K7"/>
    <mergeCell ref="F8:K8"/>
    <mergeCell ref="B11:D11"/>
    <mergeCell ref="B16:D16"/>
    <mergeCell ref="B17:D17"/>
    <mergeCell ref="B18:D18"/>
    <mergeCell ref="I13:K13"/>
    <mergeCell ref="L13:N13"/>
    <mergeCell ref="O13:Q13"/>
    <mergeCell ref="B15:Q15"/>
    <mergeCell ref="P3:Q3"/>
    <mergeCell ref="D6:E6"/>
    <mergeCell ref="D7:E7"/>
    <mergeCell ref="D8:E8"/>
    <mergeCell ref="B20:D20"/>
    <mergeCell ref="B22:D22"/>
  </mergeCells>
  <conditionalFormatting sqref="G54:H55">
    <cfRule type="cellIs" dxfId="24" priority="1" operator="greaterThan">
      <formula>0.2499</formula>
    </cfRule>
  </conditionalFormatting>
  <pageMargins left="0.7" right="0.7" top="0.75" bottom="0.75" header="0.3" footer="0.3"/>
  <pageSetup paperSize="9"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5F0FC-974F-4848-8ECA-D91A06E12FED}">
  <dimension ref="A1:BO265"/>
  <sheetViews>
    <sheetView zoomScale="62" zoomScaleNormal="85" workbookViewId="0">
      <selection activeCell="H18" sqref="H18:I18 AF2:AJ7"/>
    </sheetView>
  </sheetViews>
  <sheetFormatPr baseColWidth="10" defaultColWidth="0" defaultRowHeight="14.4" zeroHeight="1" x14ac:dyDescent="0.3"/>
  <cols>
    <col min="1" max="1" width="11.5546875" style="44" customWidth="1"/>
    <col min="2" max="3" width="5.109375" style="44" customWidth="1"/>
    <col min="4" max="4" width="14.5546875" style="44" customWidth="1"/>
    <col min="5" max="5" width="34.88671875" style="44" customWidth="1"/>
    <col min="6" max="6" width="12.6640625" style="44" customWidth="1"/>
    <col min="7" max="9" width="11.5546875" style="44" customWidth="1"/>
    <col min="10" max="11" width="17.109375" style="44" hidden="1" customWidth="1"/>
    <col min="12" max="12" width="10" style="118" customWidth="1"/>
    <col min="13" max="13" width="8" style="44" customWidth="1"/>
    <col min="14" max="16" width="11.5546875" style="44" customWidth="1"/>
    <col min="17" max="17" width="11.44140625" style="44" customWidth="1"/>
    <col min="18" max="18" width="11.44140625" style="56" customWidth="1"/>
    <col min="19" max="19" width="11.5546875" style="44" customWidth="1"/>
    <col min="20" max="20" width="12.33203125" style="53" customWidth="1"/>
    <col min="21" max="21" width="4.5546875" style="44" customWidth="1"/>
    <col min="22" max="22" width="36.5546875" style="101" customWidth="1"/>
    <col min="23" max="23" width="11.5546875" style="119" hidden="1" customWidth="1"/>
    <col min="24" max="25" width="11" style="119" hidden="1" customWidth="1"/>
    <col min="26" max="26" width="28.6640625" style="56" customWidth="1"/>
    <col min="27" max="27" width="11.33203125" style="56" hidden="1" customWidth="1"/>
    <col min="28" max="28" width="32.6640625" style="120" customWidth="1"/>
    <col min="29" max="29" width="6.5546875" style="119" customWidth="1"/>
    <col min="30" max="30" width="11.5546875" style="44" customWidth="1"/>
    <col min="31" max="33" width="11.44140625" style="44" hidden="1" customWidth="1"/>
    <col min="34" max="34" width="8.33203125" style="44" hidden="1" customWidth="1"/>
    <col min="35" max="36" width="11.44140625" style="44" hidden="1" customWidth="1"/>
    <col min="37" max="37" width="13.33203125" style="56" hidden="1" customWidth="1"/>
    <col min="38" max="38" width="11.44140625" style="44" hidden="1" customWidth="1"/>
    <col min="39" max="39" width="6" style="44" customWidth="1"/>
    <col min="40" max="40" width="11.5546875" style="44" customWidth="1"/>
    <col min="41" max="41" width="22.88671875" style="44" customWidth="1"/>
    <col min="42" max="42" width="40.33203125" style="44" customWidth="1"/>
    <col min="43" max="58" width="11.5546875" style="44" customWidth="1"/>
    <col min="59" max="59" width="40.44140625" style="44" customWidth="1"/>
    <col min="60" max="61" width="0" style="44" hidden="1" customWidth="1"/>
    <col min="62" max="62" width="11.44140625" style="44" hidden="1" customWidth="1"/>
    <col min="63" max="63" width="30.109375" style="44" customWidth="1"/>
    <col min="64" max="64" width="11.44140625" style="44" hidden="1" customWidth="1"/>
    <col min="65" max="65" width="34.5546875" style="44" customWidth="1"/>
    <col min="66" max="67" width="11.5546875" style="44" customWidth="1"/>
    <col min="68" max="16384" width="11.5546875" style="44" hidden="1"/>
  </cols>
  <sheetData>
    <row r="1" spans="2:66" x14ac:dyDescent="0.3">
      <c r="AF1" s="64" t="s">
        <v>66</v>
      </c>
      <c r="AG1" s="121" t="s">
        <v>68</v>
      </c>
      <c r="AH1" s="121"/>
      <c r="AI1" s="122" t="s">
        <v>1</v>
      </c>
      <c r="AJ1" s="122" t="s">
        <v>67</v>
      </c>
      <c r="AK1" s="123" t="s">
        <v>89</v>
      </c>
    </row>
    <row r="2" spans="2:66" ht="23.4" x14ac:dyDescent="0.3">
      <c r="E2" s="57" t="s">
        <v>19</v>
      </c>
      <c r="F2" s="55"/>
      <c r="G2" s="55"/>
      <c r="H2" s="55"/>
      <c r="I2" s="55"/>
      <c r="J2" s="55"/>
      <c r="K2" s="55"/>
      <c r="AF2" s="124" t="s">
        <v>29</v>
      </c>
      <c r="AG2" s="125">
        <f>'AC-2 - Información General '!J32</f>
        <v>9.5</v>
      </c>
      <c r="AH2" s="125" t="s">
        <v>71</v>
      </c>
      <c r="AI2" s="126">
        <f>'Info Base'!C8</f>
        <v>1</v>
      </c>
      <c r="AJ2" s="119">
        <f>'Info Base'!B8</f>
        <v>8</v>
      </c>
      <c r="AK2" s="56" t="e">
        <f ca="1">AVERAGEIF(H14:I262,AF2,R14:R262)</f>
        <v>#DIV/0!</v>
      </c>
    </row>
    <row r="3" spans="2:66" ht="18" x14ac:dyDescent="0.3">
      <c r="E3" s="58" t="s">
        <v>164</v>
      </c>
      <c r="F3" s="55"/>
      <c r="G3" s="55"/>
      <c r="H3" s="55"/>
      <c r="I3" s="55"/>
      <c r="J3" s="55"/>
      <c r="K3" s="55"/>
      <c r="AF3" s="124" t="s">
        <v>30</v>
      </c>
      <c r="AG3" s="125">
        <f>'AC-2 - Información General '!J33</f>
        <v>6</v>
      </c>
      <c r="AH3" s="125" t="s">
        <v>58</v>
      </c>
      <c r="AI3" s="126">
        <f>'Info Base'!C7</f>
        <v>5</v>
      </c>
      <c r="AJ3" s="119">
        <v>1</v>
      </c>
      <c r="AK3" s="56" t="e">
        <f ca="1">AVERAGEIF(H14:I262,AF3,R14:R262)</f>
        <v>#DIV/0!</v>
      </c>
    </row>
    <row r="4" spans="2:66" ht="15.6" x14ac:dyDescent="0.3">
      <c r="E4" s="59" t="s">
        <v>64</v>
      </c>
      <c r="F4" s="55"/>
      <c r="G4" s="55"/>
      <c r="H4" s="55"/>
      <c r="I4" s="55"/>
      <c r="J4" s="55"/>
      <c r="K4" s="55"/>
      <c r="AF4" s="124" t="s">
        <v>31</v>
      </c>
      <c r="AG4" s="125">
        <f>'AC-2 - Información General '!J34</f>
        <v>3.8</v>
      </c>
      <c r="AH4" s="125" t="s">
        <v>58</v>
      </c>
      <c r="AI4" s="126">
        <v>0</v>
      </c>
      <c r="AJ4" s="119">
        <v>1</v>
      </c>
      <c r="AK4" s="56" t="e">
        <f ca="1">AVERAGEIF(H14:I261,AF4,R14:R262)</f>
        <v>#DIV/0!</v>
      </c>
    </row>
    <row r="5" spans="2:66" x14ac:dyDescent="0.3">
      <c r="AF5" s="124" t="s">
        <v>6</v>
      </c>
      <c r="AG5" s="125">
        <f>'AC-2 - Información General '!J35</f>
        <v>8.3000000000000007</v>
      </c>
      <c r="AH5" s="125" t="s">
        <v>71</v>
      </c>
      <c r="AI5" s="126">
        <f>'Info Base'!C9</f>
        <v>5</v>
      </c>
      <c r="AJ5" s="119">
        <f>'Info Base'!B9</f>
        <v>1</v>
      </c>
      <c r="AK5" s="56" t="e">
        <f ca="1">AVERAGEIF(H14:I261,AF5,R14:R261)</f>
        <v>#DIV/0!</v>
      </c>
    </row>
    <row r="6" spans="2:66" x14ac:dyDescent="0.3">
      <c r="AF6" s="127" t="s">
        <v>7</v>
      </c>
      <c r="AG6" s="125">
        <f>'AC-2 - Información General '!J36</f>
        <v>8.3000000000000007</v>
      </c>
      <c r="AH6" s="125" t="s">
        <v>71</v>
      </c>
      <c r="AI6" s="128">
        <f>'Info Base'!C10</f>
        <v>4</v>
      </c>
      <c r="AJ6" s="119">
        <f>'Info Base'!B10</f>
        <v>1</v>
      </c>
      <c r="AK6" s="56" t="e">
        <f ca="1">AVERAGEIF(H14:I261,AF6,R14:R261)</f>
        <v>#DIV/0!</v>
      </c>
    </row>
    <row r="7" spans="2:66" x14ac:dyDescent="0.3">
      <c r="AF7" s="129" t="s">
        <v>76</v>
      </c>
      <c r="AG7" s="130">
        <v>35.961399999999998</v>
      </c>
      <c r="AH7" s="102" t="s">
        <v>77</v>
      </c>
      <c r="AI7" s="119">
        <v>1</v>
      </c>
      <c r="AJ7" s="119">
        <v>1</v>
      </c>
      <c r="AK7" s="56" t="e">
        <f ca="1">AVERAGEIF(H14:I261,AF7,R14:R261)</f>
        <v>#DIV/0!</v>
      </c>
    </row>
    <row r="8" spans="2:66" x14ac:dyDescent="0.3">
      <c r="AF8" s="129"/>
      <c r="AG8" s="131"/>
      <c r="AH8" s="102"/>
      <c r="AI8" s="119"/>
      <c r="AJ8" s="119"/>
    </row>
    <row r="9" spans="2:66" x14ac:dyDescent="0.3">
      <c r="AF9" s="129"/>
      <c r="AG9" s="131"/>
      <c r="AH9" s="102"/>
      <c r="AI9" s="119"/>
      <c r="AJ9" s="119"/>
    </row>
    <row r="10" spans="2:66" ht="23.4" x14ac:dyDescent="0.45">
      <c r="C10" s="57"/>
      <c r="AF10" s="129"/>
      <c r="AG10" s="131"/>
      <c r="AH10" s="102"/>
      <c r="AI10" s="119"/>
      <c r="AJ10" s="119"/>
      <c r="AN10" s="132"/>
    </row>
    <row r="11" spans="2:66" x14ac:dyDescent="0.3">
      <c r="AF11" s="129"/>
      <c r="AG11" s="131"/>
      <c r="AH11" s="102"/>
      <c r="AI11" s="119"/>
      <c r="AJ11" s="119"/>
    </row>
    <row r="12" spans="2:66" ht="15" customHeight="1" x14ac:dyDescent="0.3">
      <c r="B12" s="279" t="s">
        <v>155</v>
      </c>
      <c r="C12" s="133"/>
      <c r="D12" s="134"/>
      <c r="E12" s="134"/>
      <c r="F12" s="134"/>
      <c r="G12" s="134"/>
      <c r="H12" s="134"/>
      <c r="I12" s="134"/>
      <c r="J12" s="134"/>
      <c r="K12" s="134"/>
      <c r="L12" s="135"/>
      <c r="M12" s="134"/>
      <c r="N12" s="134"/>
      <c r="O12" s="134"/>
      <c r="P12" s="134"/>
      <c r="Q12" s="134"/>
      <c r="R12" s="136"/>
      <c r="S12" s="134"/>
      <c r="T12" s="137"/>
      <c r="U12" s="134"/>
      <c r="V12" s="138"/>
      <c r="W12" s="139"/>
      <c r="X12" s="139"/>
      <c r="Y12" s="139"/>
      <c r="Z12" s="136"/>
      <c r="AA12" s="136"/>
      <c r="AB12" s="140"/>
      <c r="AC12" s="141"/>
      <c r="AF12" s="129"/>
      <c r="AG12" s="131"/>
      <c r="AH12" s="102"/>
      <c r="AI12" s="119"/>
      <c r="AJ12" s="119"/>
      <c r="AM12" s="279" t="s">
        <v>156</v>
      </c>
      <c r="AN12" s="133"/>
      <c r="AO12" s="134"/>
      <c r="AP12" s="134"/>
      <c r="AQ12" s="134"/>
      <c r="AR12" s="134"/>
      <c r="AS12" s="134"/>
      <c r="AT12" s="134"/>
      <c r="AU12" s="134"/>
      <c r="AV12" s="134"/>
      <c r="AW12" s="135"/>
      <c r="AX12" s="134"/>
      <c r="AY12" s="134"/>
      <c r="AZ12" s="134"/>
      <c r="BA12" s="134"/>
      <c r="BB12" s="134"/>
      <c r="BC12" s="136"/>
      <c r="BD12" s="134"/>
      <c r="BE12" s="137"/>
      <c r="BF12" s="134"/>
      <c r="BG12" s="138"/>
      <c r="BH12" s="139"/>
      <c r="BI12" s="139"/>
      <c r="BJ12" s="139"/>
      <c r="BK12" s="136"/>
      <c r="BL12" s="136"/>
      <c r="BM12" s="140"/>
      <c r="BN12" s="141"/>
    </row>
    <row r="13" spans="2:66" x14ac:dyDescent="0.3">
      <c r="B13" s="279"/>
      <c r="C13" s="142"/>
      <c r="D13" s="41"/>
      <c r="E13" s="41"/>
      <c r="F13" s="41"/>
      <c r="G13" s="41"/>
      <c r="H13" s="41"/>
      <c r="I13" s="41"/>
      <c r="J13" s="41"/>
      <c r="K13" s="41"/>
      <c r="L13" s="143"/>
      <c r="M13" s="41"/>
      <c r="N13" s="41"/>
      <c r="O13" s="41"/>
      <c r="P13" s="41"/>
      <c r="Q13" s="41"/>
      <c r="R13" s="144"/>
      <c r="S13" s="41"/>
      <c r="T13" s="39"/>
      <c r="U13" s="41"/>
      <c r="V13" s="145"/>
      <c r="W13" s="146"/>
      <c r="X13" s="146"/>
      <c r="Y13" s="146"/>
      <c r="Z13" s="144"/>
      <c r="AA13" s="144"/>
      <c r="AB13" s="147"/>
      <c r="AC13" s="148"/>
      <c r="AM13" s="279"/>
      <c r="AN13" s="142"/>
      <c r="AO13" s="41"/>
      <c r="AP13" s="41"/>
      <c r="AQ13" s="41"/>
      <c r="AR13" s="41"/>
      <c r="AS13" s="41"/>
      <c r="AT13" s="41"/>
      <c r="AU13" s="41"/>
      <c r="AV13" s="41"/>
      <c r="AW13" s="143"/>
      <c r="AX13" s="41"/>
      <c r="AY13" s="41"/>
      <c r="AZ13" s="41"/>
      <c r="BA13" s="41"/>
      <c r="BB13" s="41"/>
      <c r="BC13" s="144"/>
      <c r="BD13" s="41"/>
      <c r="BE13" s="39"/>
      <c r="BF13" s="41"/>
      <c r="BG13" s="145"/>
      <c r="BH13" s="146"/>
      <c r="BI13" s="146"/>
      <c r="BJ13" s="146"/>
      <c r="BK13" s="144"/>
      <c r="BL13" s="144"/>
      <c r="BM13" s="147"/>
      <c r="BN13" s="148"/>
    </row>
    <row r="14" spans="2:66" x14ac:dyDescent="0.3">
      <c r="B14" s="279"/>
      <c r="C14" s="142"/>
      <c r="D14" s="283" t="s">
        <v>61</v>
      </c>
      <c r="E14" s="284" t="s">
        <v>62</v>
      </c>
      <c r="F14" s="284" t="s">
        <v>65</v>
      </c>
      <c r="G14" s="284"/>
      <c r="H14" s="284" t="s">
        <v>0</v>
      </c>
      <c r="I14" s="284"/>
      <c r="J14" s="285" t="s">
        <v>69</v>
      </c>
      <c r="K14" s="285"/>
      <c r="L14" s="285"/>
      <c r="M14" s="285"/>
      <c r="N14" s="284" t="s">
        <v>49</v>
      </c>
      <c r="O14" s="284"/>
      <c r="P14" s="284" t="s">
        <v>50</v>
      </c>
      <c r="Q14" s="286"/>
      <c r="R14" s="287" t="s">
        <v>79</v>
      </c>
      <c r="S14" s="288"/>
      <c r="T14" s="288" t="s">
        <v>80</v>
      </c>
      <c r="U14" s="41"/>
      <c r="V14" s="149" t="s">
        <v>81</v>
      </c>
      <c r="W14" s="150"/>
      <c r="X14" s="150"/>
      <c r="Y14" s="150"/>
      <c r="Z14" s="150"/>
      <c r="AA14" s="150"/>
      <c r="AB14" s="151"/>
      <c r="AC14" s="152"/>
      <c r="AM14" s="279"/>
      <c r="AN14" s="142"/>
      <c r="AO14" s="283" t="s">
        <v>97</v>
      </c>
      <c r="AP14" s="284" t="s">
        <v>98</v>
      </c>
      <c r="AQ14" s="284" t="s">
        <v>65</v>
      </c>
      <c r="AR14" s="284"/>
      <c r="AS14" s="284" t="s">
        <v>0</v>
      </c>
      <c r="AT14" s="284"/>
      <c r="AU14" s="285" t="s">
        <v>69</v>
      </c>
      <c r="AV14" s="285"/>
      <c r="AW14" s="285"/>
      <c r="AX14" s="285"/>
      <c r="AY14" s="284" t="s">
        <v>49</v>
      </c>
      <c r="AZ14" s="284"/>
      <c r="BA14" s="284" t="s">
        <v>50</v>
      </c>
      <c r="BB14" s="286"/>
      <c r="BC14" s="287" t="s">
        <v>79</v>
      </c>
      <c r="BD14" s="288"/>
      <c r="BE14" s="288" t="s">
        <v>80</v>
      </c>
      <c r="BF14" s="41"/>
      <c r="BG14" s="149" t="s">
        <v>81</v>
      </c>
      <c r="BH14" s="150"/>
      <c r="BI14" s="150"/>
      <c r="BJ14" s="150"/>
      <c r="BK14" s="150"/>
      <c r="BL14" s="150"/>
      <c r="BM14" s="151"/>
      <c r="BN14" s="152"/>
    </row>
    <row r="15" spans="2:66" x14ac:dyDescent="0.3">
      <c r="B15" s="279"/>
      <c r="C15" s="142"/>
      <c r="D15" s="283"/>
      <c r="E15" s="284"/>
      <c r="F15" s="284"/>
      <c r="G15" s="284"/>
      <c r="H15" s="284"/>
      <c r="I15" s="284"/>
      <c r="J15" s="52" t="s">
        <v>1</v>
      </c>
      <c r="K15" s="52" t="s">
        <v>67</v>
      </c>
      <c r="L15" s="285" t="s">
        <v>70</v>
      </c>
      <c r="M15" s="285"/>
      <c r="N15" s="284"/>
      <c r="O15" s="284"/>
      <c r="P15" s="284"/>
      <c r="Q15" s="286"/>
      <c r="R15" s="289"/>
      <c r="S15" s="290"/>
      <c r="T15" s="290"/>
      <c r="U15" s="41"/>
      <c r="V15" s="153"/>
      <c r="W15" s="154"/>
      <c r="X15" s="154"/>
      <c r="Y15" s="154"/>
      <c r="Z15" s="154"/>
      <c r="AA15" s="154"/>
      <c r="AB15" s="155"/>
      <c r="AC15" s="152"/>
      <c r="AM15" s="279"/>
      <c r="AN15" s="142"/>
      <c r="AO15" s="283"/>
      <c r="AP15" s="284"/>
      <c r="AQ15" s="284"/>
      <c r="AR15" s="284"/>
      <c r="AS15" s="284"/>
      <c r="AT15" s="284"/>
      <c r="AU15" s="52" t="s">
        <v>1</v>
      </c>
      <c r="AV15" s="52" t="s">
        <v>67</v>
      </c>
      <c r="AW15" s="285" t="s">
        <v>70</v>
      </c>
      <c r="AX15" s="285"/>
      <c r="AY15" s="284"/>
      <c r="AZ15" s="284"/>
      <c r="BA15" s="284"/>
      <c r="BB15" s="286"/>
      <c r="BC15" s="289"/>
      <c r="BD15" s="290"/>
      <c r="BE15" s="290"/>
      <c r="BF15" s="41"/>
      <c r="BG15" s="153"/>
      <c r="BH15" s="154"/>
      <c r="BI15" s="154"/>
      <c r="BJ15" s="154"/>
      <c r="BK15" s="154"/>
      <c r="BL15" s="154"/>
      <c r="BM15" s="155"/>
      <c r="BN15" s="152"/>
    </row>
    <row r="16" spans="2:66" x14ac:dyDescent="0.3">
      <c r="B16" s="279"/>
      <c r="C16" s="142"/>
      <c r="D16" s="283"/>
      <c r="E16" s="291"/>
      <c r="F16" s="291"/>
      <c r="G16" s="291"/>
      <c r="H16" s="282" t="s">
        <v>66</v>
      </c>
      <c r="I16" s="282"/>
      <c r="J16" s="52" t="e">
        <f t="shared" ref="J16:J30" si="0">VLOOKUP(H16,$AF$2:$AJ$7,4,FALSE)</f>
        <v>#N/A</v>
      </c>
      <c r="K16" s="52" t="e">
        <f t="shared" ref="K16:K30" si="1">VLOOKUP(H16,$AF$2:$AJ$7,5,FALSE)</f>
        <v>#N/A</v>
      </c>
      <c r="L16" s="156" t="e">
        <f t="shared" ref="L16:L30" si="2">VLOOKUP(H16,$AF$2:$AJ$7,2,FALSE)</f>
        <v>#N/A</v>
      </c>
      <c r="M16" s="157" t="e">
        <f t="shared" ref="M16:M30" si="3">VLOOKUP(H16,$AF$2:$AI$7,3,FALSE)</f>
        <v>#N/A</v>
      </c>
      <c r="N16" s="282"/>
      <c r="O16" s="282"/>
      <c r="P16" s="282"/>
      <c r="Q16" s="282"/>
      <c r="R16" s="158"/>
      <c r="S16" s="159" t="e">
        <f t="shared" ref="S16:S30" si="4">VLOOKUP(H16,$AF$2:$AI$7,3,FALSE)</f>
        <v>#N/A</v>
      </c>
      <c r="T16" s="160" t="e">
        <f>1-(R16/L16)</f>
        <v>#N/A</v>
      </c>
      <c r="U16" s="41"/>
      <c r="V16" s="161" t="s">
        <v>0</v>
      </c>
      <c r="W16" s="162" t="s">
        <v>84</v>
      </c>
      <c r="X16" s="163" t="s">
        <v>1</v>
      </c>
      <c r="Y16" s="292" t="s">
        <v>82</v>
      </c>
      <c r="Z16" s="293"/>
      <c r="AA16" s="294" t="s">
        <v>83</v>
      </c>
      <c r="AB16" s="295"/>
      <c r="AC16" s="148"/>
      <c r="AM16" s="279"/>
      <c r="AN16" s="142"/>
      <c r="AO16" s="283"/>
      <c r="AP16" s="291"/>
      <c r="AQ16" s="291">
        <v>4</v>
      </c>
      <c r="AR16" s="291"/>
      <c r="AS16" s="282" t="s">
        <v>66</v>
      </c>
      <c r="AT16" s="282"/>
      <c r="AU16" s="52" t="e">
        <f t="shared" ref="AU16:AU30" si="5">VLOOKUP(AS16,$AF$2:$AJ$7,4,FALSE)</f>
        <v>#N/A</v>
      </c>
      <c r="AV16" s="52" t="e">
        <f t="shared" ref="AV16:AV30" si="6">VLOOKUP(AS16,$AF$2:$AJ$7,5,FALSE)</f>
        <v>#N/A</v>
      </c>
      <c r="AW16" s="156" t="e">
        <f t="shared" ref="AW16:AW30" si="7">VLOOKUP(AS16,$AF$2:$AJ$7,2,FALSE)</f>
        <v>#N/A</v>
      </c>
      <c r="AX16" s="157" t="e">
        <f t="shared" ref="AX16:AX30" si="8">VLOOKUP(AS16,$AF$2:$AI$7,3,FALSE)</f>
        <v>#N/A</v>
      </c>
      <c r="AY16" s="282"/>
      <c r="AZ16" s="282"/>
      <c r="BA16" s="282"/>
      <c r="BB16" s="282"/>
      <c r="BC16" s="158"/>
      <c r="BD16" s="159" t="e">
        <f>VLOOKUP(AS16,$AF$2:$AI$7,3,FALSE)</f>
        <v>#N/A</v>
      </c>
      <c r="BE16" s="160" t="e">
        <f>1-(BC16/AW16)</f>
        <v>#N/A</v>
      </c>
      <c r="BF16" s="41"/>
      <c r="BG16" s="161" t="s">
        <v>0</v>
      </c>
      <c r="BH16" s="162" t="s">
        <v>84</v>
      </c>
      <c r="BI16" s="163" t="s">
        <v>1</v>
      </c>
      <c r="BJ16" s="292" t="s">
        <v>82</v>
      </c>
      <c r="BK16" s="293"/>
      <c r="BL16" s="294" t="s">
        <v>83</v>
      </c>
      <c r="BM16" s="295"/>
      <c r="BN16" s="148"/>
    </row>
    <row r="17" spans="2:66" x14ac:dyDescent="0.3">
      <c r="B17" s="279"/>
      <c r="C17" s="142"/>
      <c r="D17" s="283"/>
      <c r="E17" s="291"/>
      <c r="F17" s="291"/>
      <c r="G17" s="291"/>
      <c r="H17" s="282" t="s">
        <v>66</v>
      </c>
      <c r="I17" s="282"/>
      <c r="J17" s="52" t="e">
        <f t="shared" si="0"/>
        <v>#N/A</v>
      </c>
      <c r="K17" s="52" t="e">
        <f t="shared" si="1"/>
        <v>#N/A</v>
      </c>
      <c r="L17" s="156" t="e">
        <f t="shared" si="2"/>
        <v>#N/A</v>
      </c>
      <c r="M17" s="157" t="e">
        <f t="shared" si="3"/>
        <v>#N/A</v>
      </c>
      <c r="N17" s="282"/>
      <c r="O17" s="282"/>
      <c r="P17" s="282"/>
      <c r="Q17" s="282"/>
      <c r="R17" s="164"/>
      <c r="S17" s="157" t="e">
        <f t="shared" si="4"/>
        <v>#N/A</v>
      </c>
      <c r="T17" s="160" t="e">
        <f t="shared" ref="T17:T30" si="9">1-(R17/L17)</f>
        <v>#N/A</v>
      </c>
      <c r="U17" s="41"/>
      <c r="V17" s="165" t="s">
        <v>29</v>
      </c>
      <c r="W17" s="166">
        <f>'Info Base'!$B$8</f>
        <v>8</v>
      </c>
      <c r="X17" s="166">
        <f>'Info Base'!$C$8</f>
        <v>1</v>
      </c>
      <c r="Y17" s="167" t="e">
        <f ca="1">AVERAGEIF(H16:I30,$AF$2,L16:L30)</f>
        <v>#DIV/0!</v>
      </c>
      <c r="Z17" s="167" t="e">
        <f ca="1">Y17*X17*W17*F16</f>
        <v>#DIV/0!</v>
      </c>
      <c r="AA17" s="168" t="e">
        <f ca="1">AVERAGEIF(H16:I30,$AF$2,R16:R30)</f>
        <v>#DIV/0!</v>
      </c>
      <c r="AB17" s="168" t="e">
        <f ca="1">AA17*X17*W17*F16</f>
        <v>#DIV/0!</v>
      </c>
      <c r="AC17" s="148"/>
      <c r="AM17" s="279"/>
      <c r="AN17" s="142"/>
      <c r="AO17" s="283"/>
      <c r="AP17" s="291"/>
      <c r="AQ17" s="291"/>
      <c r="AR17" s="291"/>
      <c r="AS17" s="282" t="s">
        <v>66</v>
      </c>
      <c r="AT17" s="282"/>
      <c r="AU17" s="52" t="e">
        <f t="shared" si="5"/>
        <v>#N/A</v>
      </c>
      <c r="AV17" s="52" t="e">
        <f t="shared" si="6"/>
        <v>#N/A</v>
      </c>
      <c r="AW17" s="156" t="e">
        <f t="shared" si="7"/>
        <v>#N/A</v>
      </c>
      <c r="AX17" s="157" t="e">
        <f t="shared" si="8"/>
        <v>#N/A</v>
      </c>
      <c r="AY17" s="282"/>
      <c r="AZ17" s="282"/>
      <c r="BA17" s="282"/>
      <c r="BB17" s="282"/>
      <c r="BC17" s="164"/>
      <c r="BD17" s="157" t="e">
        <f t="shared" ref="BD17:BD30" si="10">VLOOKUP(AS17,$AF$2:$AI$7,3,FALSE)</f>
        <v>#N/A</v>
      </c>
      <c r="BE17" s="160" t="e">
        <f t="shared" ref="BE17:BE30" si="11">1-(BC17/AW17)</f>
        <v>#N/A</v>
      </c>
      <c r="BF17" s="41"/>
      <c r="BG17" s="165" t="s">
        <v>29</v>
      </c>
      <c r="BH17" s="166">
        <f>'Info Base'!$B$8</f>
        <v>8</v>
      </c>
      <c r="BI17" s="166">
        <f>'Info Base'!$C$8</f>
        <v>1</v>
      </c>
      <c r="BJ17" s="167" t="e">
        <f ca="1">AVERAGEIF(AS16:AT30,$AF$2,AW16:AW30)</f>
        <v>#DIV/0!</v>
      </c>
      <c r="BK17" s="167" t="e">
        <f ca="1">BJ17*BI17*BH17*AQ16</f>
        <v>#DIV/0!</v>
      </c>
      <c r="BL17" s="168" t="e">
        <f ca="1">AVERAGEIF(AS16:AT30,$AF$2,BC16:BC30)</f>
        <v>#DIV/0!</v>
      </c>
      <c r="BM17" s="168" t="e">
        <f ca="1">BL17*BI17*BH17*AQ16</f>
        <v>#DIV/0!</v>
      </c>
      <c r="BN17" s="148"/>
    </row>
    <row r="18" spans="2:66" x14ac:dyDescent="0.3">
      <c r="B18" s="279"/>
      <c r="C18" s="142"/>
      <c r="D18" s="283"/>
      <c r="E18" s="291"/>
      <c r="F18" s="291"/>
      <c r="G18" s="291"/>
      <c r="H18" s="282" t="s">
        <v>66</v>
      </c>
      <c r="I18" s="282"/>
      <c r="J18" s="52" t="e">
        <f t="shared" si="0"/>
        <v>#N/A</v>
      </c>
      <c r="K18" s="52" t="e">
        <f t="shared" si="1"/>
        <v>#N/A</v>
      </c>
      <c r="L18" s="156" t="e">
        <f t="shared" si="2"/>
        <v>#N/A</v>
      </c>
      <c r="M18" s="157" t="e">
        <f t="shared" si="3"/>
        <v>#N/A</v>
      </c>
      <c r="N18" s="282"/>
      <c r="O18" s="282"/>
      <c r="P18" s="282"/>
      <c r="Q18" s="282"/>
      <c r="R18" s="164"/>
      <c r="S18" s="157" t="e">
        <f t="shared" si="4"/>
        <v>#N/A</v>
      </c>
      <c r="T18" s="160" t="e">
        <f t="shared" si="9"/>
        <v>#N/A</v>
      </c>
      <c r="U18" s="41"/>
      <c r="V18" s="165" t="s">
        <v>30</v>
      </c>
      <c r="W18" s="166">
        <v>1</v>
      </c>
      <c r="X18" s="166">
        <f>'Info Base'!$C$7</f>
        <v>5</v>
      </c>
      <c r="Y18" s="167" t="e">
        <f ca="1">AVERAGEIF(H16:I30,$AF$3,L16:L30)</f>
        <v>#DIV/0!</v>
      </c>
      <c r="Z18" s="167" t="e">
        <f ca="1">Y18*X18*W18*F16</f>
        <v>#DIV/0!</v>
      </c>
      <c r="AA18" s="168" t="e">
        <f ca="1">AVERAGEIF(H16:I30,$AF$3,R16:R30)</f>
        <v>#DIV/0!</v>
      </c>
      <c r="AB18" s="168" t="e">
        <f ca="1">AA18*X18*W18*F16</f>
        <v>#DIV/0!</v>
      </c>
      <c r="AC18" s="148"/>
      <c r="AM18" s="279"/>
      <c r="AN18" s="142"/>
      <c r="AO18" s="283"/>
      <c r="AP18" s="291"/>
      <c r="AQ18" s="291"/>
      <c r="AR18" s="291"/>
      <c r="AS18" s="282" t="s">
        <v>66</v>
      </c>
      <c r="AT18" s="282"/>
      <c r="AU18" s="52" t="e">
        <f t="shared" si="5"/>
        <v>#N/A</v>
      </c>
      <c r="AV18" s="52" t="e">
        <f t="shared" si="6"/>
        <v>#N/A</v>
      </c>
      <c r="AW18" s="156" t="e">
        <f t="shared" si="7"/>
        <v>#N/A</v>
      </c>
      <c r="AX18" s="157" t="e">
        <f t="shared" si="8"/>
        <v>#N/A</v>
      </c>
      <c r="AY18" s="282"/>
      <c r="AZ18" s="282"/>
      <c r="BA18" s="282"/>
      <c r="BB18" s="282"/>
      <c r="BC18" s="164"/>
      <c r="BD18" s="157" t="e">
        <f t="shared" si="10"/>
        <v>#N/A</v>
      </c>
      <c r="BE18" s="160" t="e">
        <f t="shared" si="11"/>
        <v>#N/A</v>
      </c>
      <c r="BF18" s="41"/>
      <c r="BG18" s="165" t="s">
        <v>30</v>
      </c>
      <c r="BH18" s="166">
        <v>1</v>
      </c>
      <c r="BI18" s="166">
        <f>'Info Base'!$C$7</f>
        <v>5</v>
      </c>
      <c r="BJ18" s="167" t="e">
        <f ca="1">AVERAGEIF(AS16:AT30,$AF$3,AW16:AW30)</f>
        <v>#DIV/0!</v>
      </c>
      <c r="BK18" s="167" t="e">
        <f ca="1">BJ18*BI18*BH18*AQ16</f>
        <v>#DIV/0!</v>
      </c>
      <c r="BL18" s="168" t="e">
        <f ca="1">AVERAGEIF(AS16:AT30,$AF$3,BC16:BC30)</f>
        <v>#DIV/0!</v>
      </c>
      <c r="BM18" s="168" t="e">
        <f ca="1">BL18*BI18*BH18*AQ16</f>
        <v>#DIV/0!</v>
      </c>
      <c r="BN18" s="148"/>
    </row>
    <row r="19" spans="2:66" x14ac:dyDescent="0.3">
      <c r="B19" s="279"/>
      <c r="C19" s="142"/>
      <c r="D19" s="283"/>
      <c r="E19" s="291"/>
      <c r="F19" s="291"/>
      <c r="G19" s="291"/>
      <c r="H19" s="282" t="s">
        <v>66</v>
      </c>
      <c r="I19" s="282"/>
      <c r="J19" s="52" t="e">
        <f t="shared" si="0"/>
        <v>#N/A</v>
      </c>
      <c r="K19" s="52" t="e">
        <f t="shared" si="1"/>
        <v>#N/A</v>
      </c>
      <c r="L19" s="156" t="e">
        <f t="shared" si="2"/>
        <v>#N/A</v>
      </c>
      <c r="M19" s="157" t="e">
        <f t="shared" si="3"/>
        <v>#N/A</v>
      </c>
      <c r="N19" s="282"/>
      <c r="O19" s="282"/>
      <c r="P19" s="282"/>
      <c r="Q19" s="282"/>
      <c r="R19" s="164"/>
      <c r="S19" s="157" t="e">
        <f t="shared" si="4"/>
        <v>#N/A</v>
      </c>
      <c r="T19" s="160" t="e">
        <f t="shared" si="9"/>
        <v>#N/A</v>
      </c>
      <c r="U19" s="169"/>
      <c r="V19" s="165" t="s">
        <v>31</v>
      </c>
      <c r="W19" s="166">
        <v>1</v>
      </c>
      <c r="X19" s="166">
        <v>0</v>
      </c>
      <c r="Y19" s="166"/>
      <c r="Z19" s="170">
        <v>0</v>
      </c>
      <c r="AA19" s="170"/>
      <c r="AB19" s="171">
        <v>0</v>
      </c>
      <c r="AC19" s="148"/>
      <c r="AM19" s="279"/>
      <c r="AN19" s="142"/>
      <c r="AO19" s="283"/>
      <c r="AP19" s="291"/>
      <c r="AQ19" s="291"/>
      <c r="AR19" s="291"/>
      <c r="AS19" s="282" t="s">
        <v>66</v>
      </c>
      <c r="AT19" s="282"/>
      <c r="AU19" s="52" t="e">
        <f t="shared" si="5"/>
        <v>#N/A</v>
      </c>
      <c r="AV19" s="52" t="e">
        <f t="shared" si="6"/>
        <v>#N/A</v>
      </c>
      <c r="AW19" s="156" t="e">
        <f t="shared" si="7"/>
        <v>#N/A</v>
      </c>
      <c r="AX19" s="157" t="e">
        <f t="shared" si="8"/>
        <v>#N/A</v>
      </c>
      <c r="AY19" s="282"/>
      <c r="AZ19" s="282"/>
      <c r="BA19" s="282"/>
      <c r="BB19" s="282"/>
      <c r="BC19" s="164"/>
      <c r="BD19" s="157" t="e">
        <f t="shared" si="10"/>
        <v>#N/A</v>
      </c>
      <c r="BE19" s="160" t="e">
        <f t="shared" si="11"/>
        <v>#N/A</v>
      </c>
      <c r="BF19" s="169"/>
      <c r="BG19" s="165" t="s">
        <v>31</v>
      </c>
      <c r="BH19" s="166">
        <v>1</v>
      </c>
      <c r="BI19" s="166">
        <v>0</v>
      </c>
      <c r="BJ19" s="166"/>
      <c r="BK19" s="170">
        <v>0</v>
      </c>
      <c r="BL19" s="170"/>
      <c r="BM19" s="171">
        <v>0</v>
      </c>
      <c r="BN19" s="148"/>
    </row>
    <row r="20" spans="2:66" x14ac:dyDescent="0.3">
      <c r="B20" s="279"/>
      <c r="C20" s="142"/>
      <c r="D20" s="283"/>
      <c r="E20" s="291"/>
      <c r="F20" s="291"/>
      <c r="G20" s="291"/>
      <c r="H20" s="282" t="s">
        <v>66</v>
      </c>
      <c r="I20" s="282"/>
      <c r="J20" s="52" t="e">
        <f t="shared" si="0"/>
        <v>#N/A</v>
      </c>
      <c r="K20" s="52" t="e">
        <f t="shared" si="1"/>
        <v>#N/A</v>
      </c>
      <c r="L20" s="156" t="e">
        <f t="shared" si="2"/>
        <v>#N/A</v>
      </c>
      <c r="M20" s="157" t="e">
        <f t="shared" si="3"/>
        <v>#N/A</v>
      </c>
      <c r="N20" s="282"/>
      <c r="O20" s="282"/>
      <c r="P20" s="282"/>
      <c r="Q20" s="282"/>
      <c r="R20" s="164"/>
      <c r="S20" s="157" t="e">
        <f t="shared" si="4"/>
        <v>#N/A</v>
      </c>
      <c r="T20" s="160" t="e">
        <f t="shared" si="9"/>
        <v>#N/A</v>
      </c>
      <c r="U20" s="41"/>
      <c r="V20" s="165" t="s">
        <v>6</v>
      </c>
      <c r="W20" s="166">
        <f>'Info Base'!$B$9</f>
        <v>1</v>
      </c>
      <c r="X20" s="166">
        <f>'Info Base'!$C$9</f>
        <v>5</v>
      </c>
      <c r="Y20" s="167" t="e">
        <f ca="1">AVERAGEIF(H16:I30,$AF$5,L16:L30)</f>
        <v>#DIV/0!</v>
      </c>
      <c r="Z20" s="167" t="e">
        <f ca="1">Y20*X20*W20*F16</f>
        <v>#DIV/0!</v>
      </c>
      <c r="AA20" s="168" t="e">
        <f ca="1">AVERAGEIF(H16:I30,$AF$5,R16:R30)</f>
        <v>#DIV/0!</v>
      </c>
      <c r="AB20" s="168" t="e">
        <f ca="1">AA20*X20*W20*F16</f>
        <v>#DIV/0!</v>
      </c>
      <c r="AC20" s="148"/>
      <c r="AM20" s="279"/>
      <c r="AN20" s="142"/>
      <c r="AO20" s="283"/>
      <c r="AP20" s="291"/>
      <c r="AQ20" s="291"/>
      <c r="AR20" s="291"/>
      <c r="AS20" s="282" t="s">
        <v>66</v>
      </c>
      <c r="AT20" s="282"/>
      <c r="AU20" s="52" t="e">
        <f t="shared" si="5"/>
        <v>#N/A</v>
      </c>
      <c r="AV20" s="52" t="e">
        <f t="shared" si="6"/>
        <v>#N/A</v>
      </c>
      <c r="AW20" s="156" t="e">
        <f t="shared" si="7"/>
        <v>#N/A</v>
      </c>
      <c r="AX20" s="157" t="e">
        <f t="shared" si="8"/>
        <v>#N/A</v>
      </c>
      <c r="AY20" s="282"/>
      <c r="AZ20" s="282"/>
      <c r="BA20" s="282"/>
      <c r="BB20" s="282"/>
      <c r="BC20" s="164"/>
      <c r="BD20" s="157" t="e">
        <f t="shared" si="10"/>
        <v>#N/A</v>
      </c>
      <c r="BE20" s="160" t="e">
        <f t="shared" si="11"/>
        <v>#N/A</v>
      </c>
      <c r="BF20" s="41"/>
      <c r="BG20" s="165" t="s">
        <v>6</v>
      </c>
      <c r="BH20" s="166">
        <f>'Info Base'!$B$9</f>
        <v>1</v>
      </c>
      <c r="BI20" s="166">
        <f>'Info Base'!$C$9</f>
        <v>5</v>
      </c>
      <c r="BJ20" s="167" t="e">
        <f ca="1">AVERAGEIF(AS16:AT30,$AF$5,AW16:AW30)</f>
        <v>#DIV/0!</v>
      </c>
      <c r="BK20" s="167" t="e">
        <f ca="1">BJ20*BI20*BH20*AQ16</f>
        <v>#DIV/0!</v>
      </c>
      <c r="BL20" s="168" t="e">
        <f ca="1">AVERAGEIF(AS16:AT30,$AF$5,BC16:BC30)</f>
        <v>#DIV/0!</v>
      </c>
      <c r="BM20" s="168" t="e">
        <f ca="1">BL20*BI20*BH20*AQ16</f>
        <v>#DIV/0!</v>
      </c>
      <c r="BN20" s="148"/>
    </row>
    <row r="21" spans="2:66" x14ac:dyDescent="0.3">
      <c r="B21" s="279"/>
      <c r="C21" s="142"/>
      <c r="D21" s="283"/>
      <c r="E21" s="291"/>
      <c r="F21" s="291"/>
      <c r="G21" s="291"/>
      <c r="H21" s="282" t="s">
        <v>66</v>
      </c>
      <c r="I21" s="282"/>
      <c r="J21" s="52" t="e">
        <f t="shared" si="0"/>
        <v>#N/A</v>
      </c>
      <c r="K21" s="52" t="e">
        <f t="shared" si="1"/>
        <v>#N/A</v>
      </c>
      <c r="L21" s="156" t="e">
        <f t="shared" si="2"/>
        <v>#N/A</v>
      </c>
      <c r="M21" s="157" t="e">
        <f t="shared" si="3"/>
        <v>#N/A</v>
      </c>
      <c r="N21" s="282"/>
      <c r="O21" s="282"/>
      <c r="P21" s="282"/>
      <c r="Q21" s="282"/>
      <c r="R21" s="164"/>
      <c r="S21" s="157" t="e">
        <f t="shared" si="4"/>
        <v>#N/A</v>
      </c>
      <c r="T21" s="160" t="e">
        <f t="shared" si="9"/>
        <v>#N/A</v>
      </c>
      <c r="U21" s="41"/>
      <c r="V21" s="172" t="s">
        <v>7</v>
      </c>
      <c r="W21" s="173">
        <f>'Info Base'!$B$10</f>
        <v>1</v>
      </c>
      <c r="X21" s="173">
        <f>'Info Base'!$C$10</f>
        <v>4</v>
      </c>
      <c r="Y21" s="167" t="e">
        <f ca="1">AVERAGEIF(H16:I30,$AF$6,L16:L30)</f>
        <v>#DIV/0!</v>
      </c>
      <c r="Z21" s="167" t="e">
        <f ca="1">Y21*X21*W21*F16</f>
        <v>#DIV/0!</v>
      </c>
      <c r="AA21" s="168" t="e">
        <f ca="1">AVERAGEIF(H16:I30,$AF$6,R16:R30)</f>
        <v>#DIV/0!</v>
      </c>
      <c r="AB21" s="168" t="e">
        <f ca="1">AA21*X21*W21*F16</f>
        <v>#DIV/0!</v>
      </c>
      <c r="AC21" s="148"/>
      <c r="AM21" s="279"/>
      <c r="AN21" s="142"/>
      <c r="AO21" s="283"/>
      <c r="AP21" s="291"/>
      <c r="AQ21" s="291"/>
      <c r="AR21" s="291"/>
      <c r="AS21" s="282" t="s">
        <v>66</v>
      </c>
      <c r="AT21" s="282"/>
      <c r="AU21" s="52" t="e">
        <f t="shared" si="5"/>
        <v>#N/A</v>
      </c>
      <c r="AV21" s="52" t="e">
        <f t="shared" si="6"/>
        <v>#N/A</v>
      </c>
      <c r="AW21" s="156" t="e">
        <f t="shared" si="7"/>
        <v>#N/A</v>
      </c>
      <c r="AX21" s="157" t="e">
        <f t="shared" si="8"/>
        <v>#N/A</v>
      </c>
      <c r="AY21" s="282"/>
      <c r="AZ21" s="282"/>
      <c r="BA21" s="282"/>
      <c r="BB21" s="282"/>
      <c r="BC21" s="164"/>
      <c r="BD21" s="157" t="e">
        <f t="shared" si="10"/>
        <v>#N/A</v>
      </c>
      <c r="BE21" s="160" t="e">
        <f t="shared" si="11"/>
        <v>#N/A</v>
      </c>
      <c r="BF21" s="41"/>
      <c r="BG21" s="172" t="s">
        <v>7</v>
      </c>
      <c r="BH21" s="173">
        <f>'Info Base'!$B$10</f>
        <v>1</v>
      </c>
      <c r="BI21" s="173">
        <f>'Info Base'!$C$10</f>
        <v>4</v>
      </c>
      <c r="BJ21" s="167" t="e">
        <f ca="1">AVERAGEIF(AS16:AT30,$AF$6,AW16:AW30)</f>
        <v>#DIV/0!</v>
      </c>
      <c r="BK21" s="167" t="e">
        <f ca="1">BJ21*BI21*BH21*AQ16</f>
        <v>#DIV/0!</v>
      </c>
      <c r="BL21" s="168" t="e">
        <f ca="1">AVERAGEIF(AS16:AT30,$AF$6,BC16:BC30)</f>
        <v>#DIV/0!</v>
      </c>
      <c r="BM21" s="168" t="e">
        <f ca="1">BL21*BI21*BH21*AQ16</f>
        <v>#DIV/0!</v>
      </c>
      <c r="BN21" s="148"/>
    </row>
    <row r="22" spans="2:66" x14ac:dyDescent="0.3">
      <c r="B22" s="279"/>
      <c r="C22" s="142"/>
      <c r="D22" s="283"/>
      <c r="E22" s="291"/>
      <c r="F22" s="291"/>
      <c r="G22" s="291"/>
      <c r="H22" s="282" t="s">
        <v>66</v>
      </c>
      <c r="I22" s="282"/>
      <c r="J22" s="52" t="e">
        <f t="shared" si="0"/>
        <v>#N/A</v>
      </c>
      <c r="K22" s="52" t="e">
        <f t="shared" si="1"/>
        <v>#N/A</v>
      </c>
      <c r="L22" s="156" t="e">
        <f t="shared" si="2"/>
        <v>#N/A</v>
      </c>
      <c r="M22" s="157" t="e">
        <f t="shared" si="3"/>
        <v>#N/A</v>
      </c>
      <c r="N22" s="282"/>
      <c r="O22" s="282"/>
      <c r="P22" s="282"/>
      <c r="Q22" s="282"/>
      <c r="R22" s="164"/>
      <c r="S22" s="157" t="e">
        <f t="shared" si="4"/>
        <v>#N/A</v>
      </c>
      <c r="T22" s="160" t="e">
        <f t="shared" si="9"/>
        <v>#N/A</v>
      </c>
      <c r="U22" s="41"/>
      <c r="V22" s="174" t="s">
        <v>76</v>
      </c>
      <c r="W22" s="175">
        <v>1</v>
      </c>
      <c r="X22" s="175">
        <v>1</v>
      </c>
      <c r="Y22" s="175" t="e">
        <f ca="1">AVERAGEIF(H16:I30,$AF$7,L16:L30)</f>
        <v>#DIV/0!</v>
      </c>
      <c r="Z22" s="167" t="e">
        <f ca="1">Y22*X22*W22</f>
        <v>#DIV/0!</v>
      </c>
      <c r="AA22" s="167" t="e">
        <f ca="1">AVERAGEIF(H16:I30,$AF$7,R16:R30)</f>
        <v>#DIV/0!</v>
      </c>
      <c r="AB22" s="168" t="e">
        <f ca="1">AA22*X22*W22</f>
        <v>#DIV/0!</v>
      </c>
      <c r="AC22" s="148"/>
      <c r="AM22" s="279"/>
      <c r="AN22" s="142"/>
      <c r="AO22" s="283"/>
      <c r="AP22" s="291"/>
      <c r="AQ22" s="291"/>
      <c r="AR22" s="291"/>
      <c r="AS22" s="282" t="s">
        <v>66</v>
      </c>
      <c r="AT22" s="282"/>
      <c r="AU22" s="52" t="e">
        <f t="shared" si="5"/>
        <v>#N/A</v>
      </c>
      <c r="AV22" s="52" t="e">
        <f t="shared" si="6"/>
        <v>#N/A</v>
      </c>
      <c r="AW22" s="156" t="e">
        <f t="shared" si="7"/>
        <v>#N/A</v>
      </c>
      <c r="AX22" s="157" t="e">
        <f t="shared" si="8"/>
        <v>#N/A</v>
      </c>
      <c r="AY22" s="282"/>
      <c r="AZ22" s="282"/>
      <c r="BA22" s="282"/>
      <c r="BB22" s="282"/>
      <c r="BC22" s="164"/>
      <c r="BD22" s="157" t="e">
        <f t="shared" si="10"/>
        <v>#N/A</v>
      </c>
      <c r="BE22" s="160" t="e">
        <f t="shared" si="11"/>
        <v>#N/A</v>
      </c>
      <c r="BF22" s="41"/>
      <c r="BG22" s="174" t="s">
        <v>76</v>
      </c>
      <c r="BH22" s="175">
        <v>1</v>
      </c>
      <c r="BI22" s="175">
        <v>1</v>
      </c>
      <c r="BJ22" s="175" t="e">
        <f ca="1">AVERAGEIF(AS16:AT30,$AF$7,AW16:AW30)</f>
        <v>#DIV/0!</v>
      </c>
      <c r="BK22" s="167" t="e">
        <f ca="1">BJ22*BI22*BH22</f>
        <v>#DIV/0!</v>
      </c>
      <c r="BL22" s="167" t="e">
        <f ca="1">AVERAGEIF(AS16:AT30,$AF$7,BC16:BC30)</f>
        <v>#DIV/0!</v>
      </c>
      <c r="BM22" s="168" t="e">
        <f ca="1">BL22*BI22*BH22</f>
        <v>#DIV/0!</v>
      </c>
      <c r="BN22" s="148"/>
    </row>
    <row r="23" spans="2:66" x14ac:dyDescent="0.3">
      <c r="B23" s="279"/>
      <c r="C23" s="142"/>
      <c r="D23" s="283"/>
      <c r="E23" s="291"/>
      <c r="F23" s="291"/>
      <c r="G23" s="291"/>
      <c r="H23" s="282" t="s">
        <v>66</v>
      </c>
      <c r="I23" s="282"/>
      <c r="J23" s="52" t="e">
        <f t="shared" si="0"/>
        <v>#N/A</v>
      </c>
      <c r="K23" s="52" t="e">
        <f t="shared" si="1"/>
        <v>#N/A</v>
      </c>
      <c r="L23" s="156" t="e">
        <f t="shared" si="2"/>
        <v>#N/A</v>
      </c>
      <c r="M23" s="157" t="e">
        <f t="shared" si="3"/>
        <v>#N/A</v>
      </c>
      <c r="N23" s="282"/>
      <c r="O23" s="282"/>
      <c r="P23" s="282"/>
      <c r="Q23" s="282"/>
      <c r="R23" s="164"/>
      <c r="S23" s="157" t="e">
        <f t="shared" si="4"/>
        <v>#N/A</v>
      </c>
      <c r="T23" s="160" t="e">
        <f t="shared" si="9"/>
        <v>#N/A</v>
      </c>
      <c r="U23" s="41"/>
      <c r="V23" s="176" t="s">
        <v>85</v>
      </c>
      <c r="W23" s="176"/>
      <c r="X23" s="176"/>
      <c r="Y23" s="177"/>
      <c r="Z23" s="178" t="e">
        <f ca="1">SUM(Z17:Z22)</f>
        <v>#DIV/0!</v>
      </c>
      <c r="AA23" s="178"/>
      <c r="AB23" s="178" t="e">
        <f ca="1">SUM(AB17:AB22)</f>
        <v>#DIV/0!</v>
      </c>
      <c r="AC23" s="148"/>
      <c r="AM23" s="279"/>
      <c r="AN23" s="142"/>
      <c r="AO23" s="283"/>
      <c r="AP23" s="291"/>
      <c r="AQ23" s="291"/>
      <c r="AR23" s="291"/>
      <c r="AS23" s="282" t="s">
        <v>66</v>
      </c>
      <c r="AT23" s="282"/>
      <c r="AU23" s="52" t="e">
        <f t="shared" si="5"/>
        <v>#N/A</v>
      </c>
      <c r="AV23" s="52" t="e">
        <f t="shared" si="6"/>
        <v>#N/A</v>
      </c>
      <c r="AW23" s="156" t="e">
        <f t="shared" si="7"/>
        <v>#N/A</v>
      </c>
      <c r="AX23" s="157" t="e">
        <f t="shared" si="8"/>
        <v>#N/A</v>
      </c>
      <c r="AY23" s="282"/>
      <c r="AZ23" s="282"/>
      <c r="BA23" s="282"/>
      <c r="BB23" s="282"/>
      <c r="BC23" s="164"/>
      <c r="BD23" s="157" t="e">
        <f t="shared" si="10"/>
        <v>#N/A</v>
      </c>
      <c r="BE23" s="160" t="e">
        <f t="shared" si="11"/>
        <v>#N/A</v>
      </c>
      <c r="BF23" s="41"/>
      <c r="BG23" s="176" t="s">
        <v>85</v>
      </c>
      <c r="BH23" s="176"/>
      <c r="BI23" s="176"/>
      <c r="BJ23" s="177"/>
      <c r="BK23" s="178" t="e">
        <f ca="1">SUM(BK17:BK22)</f>
        <v>#DIV/0!</v>
      </c>
      <c r="BL23" s="178"/>
      <c r="BM23" s="178" t="e">
        <f ca="1">SUM(BM17:BM22)</f>
        <v>#DIV/0!</v>
      </c>
      <c r="BN23" s="148"/>
    </row>
    <row r="24" spans="2:66" x14ac:dyDescent="0.3">
      <c r="B24" s="279"/>
      <c r="C24" s="142"/>
      <c r="D24" s="283"/>
      <c r="E24" s="291"/>
      <c r="F24" s="291"/>
      <c r="G24" s="291"/>
      <c r="H24" s="282" t="s">
        <v>66</v>
      </c>
      <c r="I24" s="282"/>
      <c r="J24" s="52" t="e">
        <f t="shared" si="0"/>
        <v>#N/A</v>
      </c>
      <c r="K24" s="52" t="e">
        <f t="shared" si="1"/>
        <v>#N/A</v>
      </c>
      <c r="L24" s="156" t="e">
        <f t="shared" si="2"/>
        <v>#N/A</v>
      </c>
      <c r="M24" s="157" t="e">
        <f t="shared" si="3"/>
        <v>#N/A</v>
      </c>
      <c r="N24" s="282"/>
      <c r="O24" s="282"/>
      <c r="P24" s="282"/>
      <c r="Q24" s="282"/>
      <c r="R24" s="164"/>
      <c r="S24" s="157" t="e">
        <f t="shared" si="4"/>
        <v>#N/A</v>
      </c>
      <c r="T24" s="160" t="e">
        <f t="shared" si="9"/>
        <v>#N/A</v>
      </c>
      <c r="U24" s="41"/>
      <c r="V24" s="145"/>
      <c r="W24" s="146"/>
      <c r="X24" s="146"/>
      <c r="Y24" s="146"/>
      <c r="Z24" s="144"/>
      <c r="AA24" s="144"/>
      <c r="AB24" s="147"/>
      <c r="AC24" s="148"/>
      <c r="AM24" s="279"/>
      <c r="AN24" s="142"/>
      <c r="AO24" s="283"/>
      <c r="AP24" s="291"/>
      <c r="AQ24" s="291"/>
      <c r="AR24" s="291"/>
      <c r="AS24" s="282" t="s">
        <v>66</v>
      </c>
      <c r="AT24" s="282"/>
      <c r="AU24" s="52" t="e">
        <f t="shared" si="5"/>
        <v>#N/A</v>
      </c>
      <c r="AV24" s="52" t="e">
        <f t="shared" si="6"/>
        <v>#N/A</v>
      </c>
      <c r="AW24" s="156" t="e">
        <f t="shared" si="7"/>
        <v>#N/A</v>
      </c>
      <c r="AX24" s="157" t="e">
        <f t="shared" si="8"/>
        <v>#N/A</v>
      </c>
      <c r="AY24" s="282"/>
      <c r="AZ24" s="282"/>
      <c r="BA24" s="282"/>
      <c r="BB24" s="282"/>
      <c r="BC24" s="164"/>
      <c r="BD24" s="157" t="e">
        <f t="shared" si="10"/>
        <v>#N/A</v>
      </c>
      <c r="BE24" s="160" t="e">
        <f t="shared" si="11"/>
        <v>#N/A</v>
      </c>
      <c r="BF24" s="41"/>
      <c r="BG24" s="145"/>
      <c r="BH24" s="146"/>
      <c r="BI24" s="146"/>
      <c r="BJ24" s="146"/>
      <c r="BK24" s="144"/>
      <c r="BL24" s="144"/>
      <c r="BM24" s="147"/>
      <c r="BN24" s="148"/>
    </row>
    <row r="25" spans="2:66" x14ac:dyDescent="0.3">
      <c r="B25" s="279"/>
      <c r="C25" s="142"/>
      <c r="D25" s="283"/>
      <c r="E25" s="291"/>
      <c r="F25" s="291"/>
      <c r="G25" s="291"/>
      <c r="H25" s="282" t="s">
        <v>66</v>
      </c>
      <c r="I25" s="282"/>
      <c r="J25" s="52" t="e">
        <f t="shared" si="0"/>
        <v>#N/A</v>
      </c>
      <c r="K25" s="52" t="e">
        <f t="shared" si="1"/>
        <v>#N/A</v>
      </c>
      <c r="L25" s="156" t="e">
        <f t="shared" si="2"/>
        <v>#N/A</v>
      </c>
      <c r="M25" s="157" t="e">
        <f t="shared" si="3"/>
        <v>#N/A</v>
      </c>
      <c r="N25" s="282"/>
      <c r="O25" s="282"/>
      <c r="P25" s="282"/>
      <c r="Q25" s="282"/>
      <c r="R25" s="164"/>
      <c r="S25" s="157" t="e">
        <f t="shared" si="4"/>
        <v>#N/A</v>
      </c>
      <c r="T25" s="160" t="e">
        <f t="shared" si="9"/>
        <v>#N/A</v>
      </c>
      <c r="U25" s="41"/>
      <c r="V25" s="177" t="s">
        <v>86</v>
      </c>
      <c r="Z25" s="179" t="e">
        <f ca="1">Z23*365</f>
        <v>#DIV/0!</v>
      </c>
      <c r="AA25" s="63"/>
      <c r="AB25" s="180" t="s">
        <v>73</v>
      </c>
      <c r="AC25" s="148"/>
      <c r="AM25" s="279"/>
      <c r="AN25" s="142"/>
      <c r="AO25" s="283"/>
      <c r="AP25" s="291"/>
      <c r="AQ25" s="291"/>
      <c r="AR25" s="291"/>
      <c r="AS25" s="282" t="s">
        <v>66</v>
      </c>
      <c r="AT25" s="282"/>
      <c r="AU25" s="52" t="e">
        <f t="shared" si="5"/>
        <v>#N/A</v>
      </c>
      <c r="AV25" s="52" t="e">
        <f t="shared" si="6"/>
        <v>#N/A</v>
      </c>
      <c r="AW25" s="156" t="e">
        <f t="shared" si="7"/>
        <v>#N/A</v>
      </c>
      <c r="AX25" s="157" t="e">
        <f t="shared" si="8"/>
        <v>#N/A</v>
      </c>
      <c r="AY25" s="282"/>
      <c r="AZ25" s="282"/>
      <c r="BA25" s="282"/>
      <c r="BB25" s="282"/>
      <c r="BC25" s="164"/>
      <c r="BD25" s="157" t="e">
        <f t="shared" si="10"/>
        <v>#N/A</v>
      </c>
      <c r="BE25" s="160" t="e">
        <f t="shared" si="11"/>
        <v>#N/A</v>
      </c>
      <c r="BF25" s="41"/>
      <c r="BG25" s="177" t="s">
        <v>86</v>
      </c>
      <c r="BH25" s="119"/>
      <c r="BI25" s="119"/>
      <c r="BJ25" s="119"/>
      <c r="BK25" s="179" t="e">
        <f ca="1">BK23*365</f>
        <v>#DIV/0!</v>
      </c>
      <c r="BL25" s="63"/>
      <c r="BM25" s="180" t="s">
        <v>73</v>
      </c>
      <c r="BN25" s="148"/>
    </row>
    <row r="26" spans="2:66" x14ac:dyDescent="0.3">
      <c r="B26" s="279"/>
      <c r="C26" s="142"/>
      <c r="D26" s="283"/>
      <c r="E26" s="291"/>
      <c r="F26" s="291"/>
      <c r="G26" s="291"/>
      <c r="H26" s="282" t="s">
        <v>66</v>
      </c>
      <c r="I26" s="282"/>
      <c r="J26" s="52" t="e">
        <f t="shared" si="0"/>
        <v>#N/A</v>
      </c>
      <c r="K26" s="52" t="e">
        <f t="shared" si="1"/>
        <v>#N/A</v>
      </c>
      <c r="L26" s="156" t="e">
        <f t="shared" si="2"/>
        <v>#N/A</v>
      </c>
      <c r="M26" s="157" t="e">
        <f t="shared" si="3"/>
        <v>#N/A</v>
      </c>
      <c r="N26" s="282"/>
      <c r="O26" s="282"/>
      <c r="P26" s="282"/>
      <c r="Q26" s="282"/>
      <c r="R26" s="164"/>
      <c r="S26" s="157" t="e">
        <f t="shared" si="4"/>
        <v>#N/A</v>
      </c>
      <c r="T26" s="160" t="e">
        <f t="shared" si="9"/>
        <v>#N/A</v>
      </c>
      <c r="U26" s="41"/>
      <c r="V26" s="177" t="s">
        <v>87</v>
      </c>
      <c r="Z26" s="179" t="e">
        <f ca="1">AB23*365</f>
        <v>#DIV/0!</v>
      </c>
      <c r="AA26" s="63"/>
      <c r="AB26" s="181" t="s">
        <v>73</v>
      </c>
      <c r="AC26" s="148"/>
      <c r="AM26" s="279"/>
      <c r="AN26" s="142"/>
      <c r="AO26" s="283"/>
      <c r="AP26" s="291"/>
      <c r="AQ26" s="291"/>
      <c r="AR26" s="291"/>
      <c r="AS26" s="282" t="s">
        <v>66</v>
      </c>
      <c r="AT26" s="282"/>
      <c r="AU26" s="52" t="e">
        <f t="shared" si="5"/>
        <v>#N/A</v>
      </c>
      <c r="AV26" s="52" t="e">
        <f t="shared" si="6"/>
        <v>#N/A</v>
      </c>
      <c r="AW26" s="156" t="e">
        <f t="shared" si="7"/>
        <v>#N/A</v>
      </c>
      <c r="AX26" s="157" t="e">
        <f t="shared" si="8"/>
        <v>#N/A</v>
      </c>
      <c r="AY26" s="282"/>
      <c r="AZ26" s="282"/>
      <c r="BA26" s="282"/>
      <c r="BB26" s="282"/>
      <c r="BC26" s="164"/>
      <c r="BD26" s="157" t="e">
        <f t="shared" si="10"/>
        <v>#N/A</v>
      </c>
      <c r="BE26" s="160" t="e">
        <f t="shared" si="11"/>
        <v>#N/A</v>
      </c>
      <c r="BF26" s="41"/>
      <c r="BG26" s="177" t="s">
        <v>87</v>
      </c>
      <c r="BH26" s="119"/>
      <c r="BI26" s="119"/>
      <c r="BJ26" s="119"/>
      <c r="BK26" s="179" t="e">
        <f ca="1">BM23*365</f>
        <v>#DIV/0!</v>
      </c>
      <c r="BL26" s="63"/>
      <c r="BM26" s="181" t="s">
        <v>73</v>
      </c>
      <c r="BN26" s="148"/>
    </row>
    <row r="27" spans="2:66" x14ac:dyDescent="0.3">
      <c r="B27" s="279"/>
      <c r="C27" s="142"/>
      <c r="D27" s="283"/>
      <c r="E27" s="291"/>
      <c r="F27" s="291"/>
      <c r="G27" s="291"/>
      <c r="H27" s="282" t="s">
        <v>66</v>
      </c>
      <c r="I27" s="282"/>
      <c r="J27" s="52" t="e">
        <f t="shared" si="0"/>
        <v>#N/A</v>
      </c>
      <c r="K27" s="52" t="e">
        <f t="shared" si="1"/>
        <v>#N/A</v>
      </c>
      <c r="L27" s="156" t="e">
        <f t="shared" si="2"/>
        <v>#N/A</v>
      </c>
      <c r="M27" s="157" t="e">
        <f t="shared" si="3"/>
        <v>#N/A</v>
      </c>
      <c r="N27" s="282"/>
      <c r="O27" s="282"/>
      <c r="P27" s="282"/>
      <c r="Q27" s="282"/>
      <c r="R27" s="164"/>
      <c r="S27" s="157" t="e">
        <f t="shared" si="4"/>
        <v>#N/A</v>
      </c>
      <c r="T27" s="160" t="e">
        <f t="shared" si="9"/>
        <v>#N/A</v>
      </c>
      <c r="U27" s="41"/>
      <c r="V27" s="145"/>
      <c r="W27" s="146"/>
      <c r="X27" s="146"/>
      <c r="Y27" s="146"/>
      <c r="Z27" s="144"/>
      <c r="AA27" s="144"/>
      <c r="AB27" s="147"/>
      <c r="AC27" s="148"/>
      <c r="AM27" s="279"/>
      <c r="AN27" s="142"/>
      <c r="AO27" s="283"/>
      <c r="AP27" s="291"/>
      <c r="AQ27" s="291"/>
      <c r="AR27" s="291"/>
      <c r="AS27" s="282" t="s">
        <v>66</v>
      </c>
      <c r="AT27" s="282"/>
      <c r="AU27" s="52" t="e">
        <f t="shared" si="5"/>
        <v>#N/A</v>
      </c>
      <c r="AV27" s="52" t="e">
        <f t="shared" si="6"/>
        <v>#N/A</v>
      </c>
      <c r="AW27" s="156" t="e">
        <f t="shared" si="7"/>
        <v>#N/A</v>
      </c>
      <c r="AX27" s="157" t="e">
        <f t="shared" si="8"/>
        <v>#N/A</v>
      </c>
      <c r="AY27" s="282"/>
      <c r="AZ27" s="282"/>
      <c r="BA27" s="282"/>
      <c r="BB27" s="282"/>
      <c r="BC27" s="164"/>
      <c r="BD27" s="157" t="e">
        <f t="shared" si="10"/>
        <v>#N/A</v>
      </c>
      <c r="BE27" s="160" t="e">
        <f t="shared" si="11"/>
        <v>#N/A</v>
      </c>
      <c r="BF27" s="41"/>
      <c r="BG27" s="145"/>
      <c r="BH27" s="146"/>
      <c r="BI27" s="146"/>
      <c r="BJ27" s="146"/>
      <c r="BK27" s="144"/>
      <c r="BL27" s="144"/>
      <c r="BM27" s="147"/>
      <c r="BN27" s="148"/>
    </row>
    <row r="28" spans="2:66" x14ac:dyDescent="0.3">
      <c r="B28" s="279"/>
      <c r="C28" s="142"/>
      <c r="D28" s="283"/>
      <c r="E28" s="291"/>
      <c r="F28" s="291"/>
      <c r="G28" s="291"/>
      <c r="H28" s="282" t="s">
        <v>66</v>
      </c>
      <c r="I28" s="282"/>
      <c r="J28" s="52" t="e">
        <f t="shared" si="0"/>
        <v>#N/A</v>
      </c>
      <c r="K28" s="52" t="e">
        <f t="shared" si="1"/>
        <v>#N/A</v>
      </c>
      <c r="L28" s="156" t="e">
        <f t="shared" si="2"/>
        <v>#N/A</v>
      </c>
      <c r="M28" s="157" t="e">
        <f t="shared" si="3"/>
        <v>#N/A</v>
      </c>
      <c r="N28" s="282"/>
      <c r="O28" s="282"/>
      <c r="P28" s="282"/>
      <c r="Q28" s="282"/>
      <c r="R28" s="164"/>
      <c r="S28" s="157" t="e">
        <f t="shared" si="4"/>
        <v>#N/A</v>
      </c>
      <c r="T28" s="160" t="e">
        <f t="shared" si="9"/>
        <v>#N/A</v>
      </c>
      <c r="U28" s="41"/>
      <c r="V28" s="145"/>
      <c r="W28" s="146"/>
      <c r="X28" s="146"/>
      <c r="Y28" s="146"/>
      <c r="Z28" s="144"/>
      <c r="AA28" s="144"/>
      <c r="AB28" s="147"/>
      <c r="AC28" s="148"/>
      <c r="AM28" s="279"/>
      <c r="AN28" s="142"/>
      <c r="AO28" s="283"/>
      <c r="AP28" s="291"/>
      <c r="AQ28" s="291"/>
      <c r="AR28" s="291"/>
      <c r="AS28" s="282" t="s">
        <v>66</v>
      </c>
      <c r="AT28" s="282"/>
      <c r="AU28" s="52" t="e">
        <f t="shared" si="5"/>
        <v>#N/A</v>
      </c>
      <c r="AV28" s="52" t="e">
        <f t="shared" si="6"/>
        <v>#N/A</v>
      </c>
      <c r="AW28" s="156" t="e">
        <f t="shared" si="7"/>
        <v>#N/A</v>
      </c>
      <c r="AX28" s="157" t="e">
        <f t="shared" si="8"/>
        <v>#N/A</v>
      </c>
      <c r="AY28" s="282"/>
      <c r="AZ28" s="282"/>
      <c r="BA28" s="282"/>
      <c r="BB28" s="282"/>
      <c r="BC28" s="164"/>
      <c r="BD28" s="157" t="e">
        <f t="shared" si="10"/>
        <v>#N/A</v>
      </c>
      <c r="BE28" s="160" t="e">
        <f t="shared" si="11"/>
        <v>#N/A</v>
      </c>
      <c r="BF28" s="41"/>
      <c r="BG28" s="145"/>
      <c r="BH28" s="146"/>
      <c r="BI28" s="146"/>
      <c r="BJ28" s="146"/>
      <c r="BK28" s="144"/>
      <c r="BL28" s="144"/>
      <c r="BM28" s="147"/>
      <c r="BN28" s="148"/>
    </row>
    <row r="29" spans="2:66" x14ac:dyDescent="0.3">
      <c r="B29" s="279"/>
      <c r="C29" s="142"/>
      <c r="D29" s="283"/>
      <c r="E29" s="291"/>
      <c r="F29" s="291"/>
      <c r="G29" s="291"/>
      <c r="H29" s="282" t="s">
        <v>66</v>
      </c>
      <c r="I29" s="282"/>
      <c r="J29" s="52" t="e">
        <f t="shared" si="0"/>
        <v>#N/A</v>
      </c>
      <c r="K29" s="52" t="e">
        <f t="shared" si="1"/>
        <v>#N/A</v>
      </c>
      <c r="L29" s="156" t="e">
        <f t="shared" si="2"/>
        <v>#N/A</v>
      </c>
      <c r="M29" s="157" t="e">
        <f t="shared" si="3"/>
        <v>#N/A</v>
      </c>
      <c r="N29" s="282"/>
      <c r="O29" s="282"/>
      <c r="P29" s="282"/>
      <c r="Q29" s="282"/>
      <c r="R29" s="164"/>
      <c r="S29" s="157" t="e">
        <f t="shared" si="4"/>
        <v>#N/A</v>
      </c>
      <c r="T29" s="160" t="e">
        <f t="shared" si="9"/>
        <v>#N/A</v>
      </c>
      <c r="U29" s="41"/>
      <c r="V29" s="280" t="s">
        <v>88</v>
      </c>
      <c r="W29" s="182"/>
      <c r="X29" s="182"/>
      <c r="Y29" s="182"/>
      <c r="Z29" s="281" t="e">
        <f ca="1">1-(Z26/Z25)</f>
        <v>#DIV/0!</v>
      </c>
      <c r="AA29" s="183"/>
      <c r="AB29" s="147"/>
      <c r="AC29" s="148"/>
      <c r="AM29" s="279"/>
      <c r="AN29" s="142"/>
      <c r="AO29" s="283"/>
      <c r="AP29" s="291"/>
      <c r="AQ29" s="291"/>
      <c r="AR29" s="291"/>
      <c r="AS29" s="282" t="s">
        <v>66</v>
      </c>
      <c r="AT29" s="282"/>
      <c r="AU29" s="52" t="e">
        <f t="shared" si="5"/>
        <v>#N/A</v>
      </c>
      <c r="AV29" s="52" t="e">
        <f t="shared" si="6"/>
        <v>#N/A</v>
      </c>
      <c r="AW29" s="156" t="e">
        <f t="shared" si="7"/>
        <v>#N/A</v>
      </c>
      <c r="AX29" s="157" t="e">
        <f t="shared" si="8"/>
        <v>#N/A</v>
      </c>
      <c r="AY29" s="282"/>
      <c r="AZ29" s="282"/>
      <c r="BA29" s="282"/>
      <c r="BB29" s="282"/>
      <c r="BC29" s="164"/>
      <c r="BD29" s="157" t="e">
        <f t="shared" si="10"/>
        <v>#N/A</v>
      </c>
      <c r="BE29" s="160" t="e">
        <f t="shared" si="11"/>
        <v>#N/A</v>
      </c>
      <c r="BF29" s="41"/>
      <c r="BG29" s="280" t="s">
        <v>154</v>
      </c>
      <c r="BH29" s="182"/>
      <c r="BI29" s="182"/>
      <c r="BJ29" s="182"/>
      <c r="BK29" s="281" t="e">
        <f ca="1">1-(BK26/BK25)</f>
        <v>#DIV/0!</v>
      </c>
      <c r="BL29" s="183"/>
      <c r="BM29" s="147"/>
      <c r="BN29" s="148"/>
    </row>
    <row r="30" spans="2:66" x14ac:dyDescent="0.3">
      <c r="B30" s="279"/>
      <c r="C30" s="142"/>
      <c r="D30" s="283"/>
      <c r="E30" s="291"/>
      <c r="F30" s="291"/>
      <c r="G30" s="291"/>
      <c r="H30" s="282" t="s">
        <v>66</v>
      </c>
      <c r="I30" s="282"/>
      <c r="J30" s="52" t="e">
        <f t="shared" si="0"/>
        <v>#N/A</v>
      </c>
      <c r="K30" s="52" t="e">
        <f t="shared" si="1"/>
        <v>#N/A</v>
      </c>
      <c r="L30" s="156" t="e">
        <f t="shared" si="2"/>
        <v>#N/A</v>
      </c>
      <c r="M30" s="157" t="e">
        <f t="shared" si="3"/>
        <v>#N/A</v>
      </c>
      <c r="N30" s="282"/>
      <c r="O30" s="282"/>
      <c r="P30" s="282"/>
      <c r="Q30" s="282"/>
      <c r="R30" s="164"/>
      <c r="S30" s="157" t="e">
        <f t="shared" si="4"/>
        <v>#N/A</v>
      </c>
      <c r="T30" s="160" t="e">
        <f t="shared" si="9"/>
        <v>#N/A</v>
      </c>
      <c r="U30" s="41"/>
      <c r="V30" s="280"/>
      <c r="W30" s="182"/>
      <c r="X30" s="182"/>
      <c r="Y30" s="182"/>
      <c r="Z30" s="281"/>
      <c r="AA30" s="183"/>
      <c r="AB30" s="147"/>
      <c r="AC30" s="148"/>
      <c r="AM30" s="279"/>
      <c r="AN30" s="142"/>
      <c r="AO30" s="283"/>
      <c r="AP30" s="291"/>
      <c r="AQ30" s="291"/>
      <c r="AR30" s="291"/>
      <c r="AS30" s="282" t="s">
        <v>66</v>
      </c>
      <c r="AT30" s="282"/>
      <c r="AU30" s="52" t="e">
        <f t="shared" si="5"/>
        <v>#N/A</v>
      </c>
      <c r="AV30" s="52" t="e">
        <f t="shared" si="6"/>
        <v>#N/A</v>
      </c>
      <c r="AW30" s="156" t="e">
        <f t="shared" si="7"/>
        <v>#N/A</v>
      </c>
      <c r="AX30" s="157" t="e">
        <f t="shared" si="8"/>
        <v>#N/A</v>
      </c>
      <c r="AY30" s="282"/>
      <c r="AZ30" s="282"/>
      <c r="BA30" s="282"/>
      <c r="BB30" s="282"/>
      <c r="BC30" s="164"/>
      <c r="BD30" s="157" t="e">
        <f t="shared" si="10"/>
        <v>#N/A</v>
      </c>
      <c r="BE30" s="160" t="e">
        <f t="shared" si="11"/>
        <v>#N/A</v>
      </c>
      <c r="BF30" s="41"/>
      <c r="BG30" s="280"/>
      <c r="BH30" s="182"/>
      <c r="BI30" s="182"/>
      <c r="BJ30" s="182"/>
      <c r="BK30" s="281"/>
      <c r="BL30" s="183"/>
      <c r="BM30" s="147"/>
      <c r="BN30" s="148"/>
    </row>
    <row r="31" spans="2:66" x14ac:dyDescent="0.3">
      <c r="B31" s="279"/>
      <c r="C31" s="184"/>
      <c r="D31" s="185"/>
      <c r="E31" s="185"/>
      <c r="F31" s="185"/>
      <c r="G31" s="185"/>
      <c r="H31" s="185"/>
      <c r="I31" s="185"/>
      <c r="J31" s="185"/>
      <c r="K31" s="185"/>
      <c r="L31" s="186"/>
      <c r="M31" s="185"/>
      <c r="N31" s="185"/>
      <c r="O31" s="185"/>
      <c r="P31" s="185"/>
      <c r="Q31" s="185"/>
      <c r="R31" s="187"/>
      <c r="S31" s="185"/>
      <c r="T31" s="188"/>
      <c r="U31" s="185"/>
      <c r="V31" s="189"/>
      <c r="W31" s="190"/>
      <c r="X31" s="190"/>
      <c r="Y31" s="190"/>
      <c r="Z31" s="187"/>
      <c r="AA31" s="187"/>
      <c r="AB31" s="191"/>
      <c r="AC31" s="192"/>
      <c r="AM31" s="279"/>
      <c r="AN31" s="184"/>
      <c r="AO31" s="185"/>
      <c r="AP31" s="185"/>
      <c r="AQ31" s="185"/>
      <c r="AR31" s="185"/>
      <c r="AS31" s="185"/>
      <c r="AT31" s="185"/>
      <c r="AU31" s="185"/>
      <c r="AV31" s="185"/>
      <c r="AW31" s="186"/>
      <c r="AX31" s="185"/>
      <c r="AY31" s="185"/>
      <c r="AZ31" s="185"/>
      <c r="BA31" s="185"/>
      <c r="BB31" s="185"/>
      <c r="BC31" s="187"/>
      <c r="BD31" s="185"/>
      <c r="BE31" s="188"/>
      <c r="BF31" s="185"/>
      <c r="BG31" s="189"/>
      <c r="BH31" s="190"/>
      <c r="BI31" s="190"/>
      <c r="BJ31" s="190"/>
      <c r="BK31" s="187"/>
      <c r="BL31" s="187"/>
      <c r="BM31" s="191"/>
      <c r="BN31" s="192"/>
    </row>
    <row r="32" spans="2:66" x14ac:dyDescent="0.3"/>
    <row r="33" spans="2:66" x14ac:dyDescent="0.3">
      <c r="B33" s="279" t="s">
        <v>155</v>
      </c>
      <c r="C33" s="133"/>
      <c r="D33" s="134"/>
      <c r="E33" s="134"/>
      <c r="F33" s="134"/>
      <c r="G33" s="134"/>
      <c r="H33" s="134"/>
      <c r="I33" s="134"/>
      <c r="J33" s="134"/>
      <c r="K33" s="134"/>
      <c r="L33" s="135"/>
      <c r="M33" s="134"/>
      <c r="N33" s="134"/>
      <c r="O33" s="134"/>
      <c r="P33" s="134"/>
      <c r="Q33" s="134"/>
      <c r="R33" s="136"/>
      <c r="S33" s="134"/>
      <c r="T33" s="137"/>
      <c r="U33" s="134"/>
      <c r="V33" s="138"/>
      <c r="W33" s="139"/>
      <c r="X33" s="139"/>
      <c r="Y33" s="139"/>
      <c r="Z33" s="136"/>
      <c r="AA33" s="136"/>
      <c r="AB33" s="140"/>
      <c r="AC33" s="141"/>
      <c r="AM33" s="279" t="s">
        <v>156</v>
      </c>
      <c r="AN33" s="133"/>
      <c r="AO33" s="134"/>
      <c r="AP33" s="134"/>
      <c r="AQ33" s="134"/>
      <c r="AR33" s="134"/>
      <c r="AS33" s="134"/>
      <c r="AT33" s="134"/>
      <c r="AU33" s="134"/>
      <c r="AV33" s="134"/>
      <c r="AW33" s="135"/>
      <c r="AX33" s="134"/>
      <c r="AY33" s="134"/>
      <c r="AZ33" s="134"/>
      <c r="BA33" s="134"/>
      <c r="BB33" s="134"/>
      <c r="BC33" s="136"/>
      <c r="BD33" s="134"/>
      <c r="BE33" s="137"/>
      <c r="BF33" s="134"/>
      <c r="BG33" s="138"/>
      <c r="BH33" s="139"/>
      <c r="BI33" s="139"/>
      <c r="BJ33" s="139"/>
      <c r="BK33" s="136"/>
      <c r="BL33" s="136"/>
      <c r="BM33" s="140"/>
      <c r="BN33" s="141"/>
    </row>
    <row r="34" spans="2:66" x14ac:dyDescent="0.3">
      <c r="B34" s="279"/>
      <c r="C34" s="142"/>
      <c r="D34" s="41"/>
      <c r="E34" s="41"/>
      <c r="F34" s="41"/>
      <c r="G34" s="41"/>
      <c r="H34" s="41"/>
      <c r="I34" s="41"/>
      <c r="J34" s="41"/>
      <c r="K34" s="41"/>
      <c r="L34" s="143"/>
      <c r="M34" s="41"/>
      <c r="N34" s="41"/>
      <c r="O34" s="41"/>
      <c r="P34" s="41"/>
      <c r="Q34" s="41"/>
      <c r="R34" s="144"/>
      <c r="S34" s="41"/>
      <c r="T34" s="39"/>
      <c r="U34" s="41"/>
      <c r="V34" s="145"/>
      <c r="W34" s="146"/>
      <c r="X34" s="146"/>
      <c r="Y34" s="146"/>
      <c r="Z34" s="144"/>
      <c r="AA34" s="144"/>
      <c r="AB34" s="147"/>
      <c r="AC34" s="148"/>
      <c r="AM34" s="279"/>
      <c r="AN34" s="142"/>
      <c r="AO34" s="41"/>
      <c r="AP34" s="41"/>
      <c r="AQ34" s="41"/>
      <c r="AR34" s="41"/>
      <c r="AS34" s="41"/>
      <c r="AT34" s="41"/>
      <c r="AU34" s="41"/>
      <c r="AV34" s="41"/>
      <c r="AW34" s="143"/>
      <c r="AX34" s="41"/>
      <c r="AY34" s="41"/>
      <c r="AZ34" s="41"/>
      <c r="BA34" s="41"/>
      <c r="BB34" s="41"/>
      <c r="BC34" s="144"/>
      <c r="BD34" s="41"/>
      <c r="BE34" s="39"/>
      <c r="BF34" s="41"/>
      <c r="BG34" s="145"/>
      <c r="BH34" s="146"/>
      <c r="BI34" s="146"/>
      <c r="BJ34" s="146"/>
      <c r="BK34" s="144"/>
      <c r="BL34" s="144"/>
      <c r="BM34" s="147"/>
      <c r="BN34" s="148"/>
    </row>
    <row r="35" spans="2:66" x14ac:dyDescent="0.3">
      <c r="B35" s="279"/>
      <c r="C35" s="142"/>
      <c r="D35" s="283" t="s">
        <v>61</v>
      </c>
      <c r="E35" s="284" t="s">
        <v>62</v>
      </c>
      <c r="F35" s="284" t="s">
        <v>65</v>
      </c>
      <c r="G35" s="284"/>
      <c r="H35" s="284" t="s">
        <v>0</v>
      </c>
      <c r="I35" s="284"/>
      <c r="J35" s="285" t="s">
        <v>69</v>
      </c>
      <c r="K35" s="285"/>
      <c r="L35" s="285"/>
      <c r="M35" s="285"/>
      <c r="N35" s="284" t="s">
        <v>49</v>
      </c>
      <c r="O35" s="284"/>
      <c r="P35" s="284" t="s">
        <v>50</v>
      </c>
      <c r="Q35" s="286"/>
      <c r="R35" s="287" t="s">
        <v>79</v>
      </c>
      <c r="S35" s="288"/>
      <c r="T35" s="288" t="s">
        <v>80</v>
      </c>
      <c r="U35" s="41"/>
      <c r="V35" s="149" t="s">
        <v>81</v>
      </c>
      <c r="W35" s="150"/>
      <c r="X35" s="150"/>
      <c r="Y35" s="150"/>
      <c r="Z35" s="150"/>
      <c r="AA35" s="150"/>
      <c r="AB35" s="151"/>
      <c r="AC35" s="152"/>
      <c r="AM35" s="279"/>
      <c r="AN35" s="142"/>
      <c r="AO35" s="283" t="s">
        <v>97</v>
      </c>
      <c r="AP35" s="284" t="s">
        <v>98</v>
      </c>
      <c r="AQ35" s="284" t="s">
        <v>65</v>
      </c>
      <c r="AR35" s="284"/>
      <c r="AS35" s="284" t="s">
        <v>0</v>
      </c>
      <c r="AT35" s="284"/>
      <c r="AU35" s="285" t="s">
        <v>69</v>
      </c>
      <c r="AV35" s="285"/>
      <c r="AW35" s="285"/>
      <c r="AX35" s="285"/>
      <c r="AY35" s="284" t="s">
        <v>49</v>
      </c>
      <c r="AZ35" s="284"/>
      <c r="BA35" s="284" t="s">
        <v>50</v>
      </c>
      <c r="BB35" s="286"/>
      <c r="BC35" s="287" t="s">
        <v>79</v>
      </c>
      <c r="BD35" s="288"/>
      <c r="BE35" s="288" t="s">
        <v>80</v>
      </c>
      <c r="BF35" s="41"/>
      <c r="BG35" s="149" t="s">
        <v>81</v>
      </c>
      <c r="BH35" s="150"/>
      <c r="BI35" s="150"/>
      <c r="BJ35" s="150"/>
      <c r="BK35" s="150"/>
      <c r="BL35" s="150"/>
      <c r="BM35" s="151"/>
      <c r="BN35" s="152"/>
    </row>
    <row r="36" spans="2:66" x14ac:dyDescent="0.3">
      <c r="B36" s="279"/>
      <c r="C36" s="142"/>
      <c r="D36" s="283"/>
      <c r="E36" s="284"/>
      <c r="F36" s="284"/>
      <c r="G36" s="284"/>
      <c r="H36" s="284"/>
      <c r="I36" s="284"/>
      <c r="J36" s="52" t="s">
        <v>1</v>
      </c>
      <c r="K36" s="52" t="s">
        <v>67</v>
      </c>
      <c r="L36" s="285" t="s">
        <v>70</v>
      </c>
      <c r="M36" s="285"/>
      <c r="N36" s="284"/>
      <c r="O36" s="284"/>
      <c r="P36" s="284"/>
      <c r="Q36" s="286"/>
      <c r="R36" s="289"/>
      <c r="S36" s="290"/>
      <c r="T36" s="290"/>
      <c r="U36" s="41"/>
      <c r="V36" s="153"/>
      <c r="W36" s="154"/>
      <c r="X36" s="154"/>
      <c r="Y36" s="154"/>
      <c r="Z36" s="154"/>
      <c r="AA36" s="154"/>
      <c r="AB36" s="155"/>
      <c r="AC36" s="152"/>
      <c r="AM36" s="279"/>
      <c r="AN36" s="142"/>
      <c r="AO36" s="283"/>
      <c r="AP36" s="284"/>
      <c r="AQ36" s="284"/>
      <c r="AR36" s="284"/>
      <c r="AS36" s="284"/>
      <c r="AT36" s="284"/>
      <c r="AU36" s="52" t="s">
        <v>1</v>
      </c>
      <c r="AV36" s="52" t="s">
        <v>67</v>
      </c>
      <c r="AW36" s="285" t="s">
        <v>70</v>
      </c>
      <c r="AX36" s="285"/>
      <c r="AY36" s="284"/>
      <c r="AZ36" s="284"/>
      <c r="BA36" s="284"/>
      <c r="BB36" s="286"/>
      <c r="BC36" s="289"/>
      <c r="BD36" s="290"/>
      <c r="BE36" s="290"/>
      <c r="BF36" s="41"/>
      <c r="BG36" s="153"/>
      <c r="BH36" s="154"/>
      <c r="BI36" s="154"/>
      <c r="BJ36" s="154"/>
      <c r="BK36" s="154"/>
      <c r="BL36" s="154"/>
      <c r="BM36" s="155"/>
      <c r="BN36" s="152"/>
    </row>
    <row r="37" spans="2:66" x14ac:dyDescent="0.3">
      <c r="B37" s="279"/>
      <c r="C37" s="142"/>
      <c r="D37" s="283"/>
      <c r="E37" s="291"/>
      <c r="F37" s="291"/>
      <c r="G37" s="291"/>
      <c r="H37" s="282" t="s">
        <v>66</v>
      </c>
      <c r="I37" s="282"/>
      <c r="J37" s="52" t="e">
        <f t="shared" ref="J37:J51" si="12">VLOOKUP(H37,$AF$2:$AJ$7,4,FALSE)</f>
        <v>#N/A</v>
      </c>
      <c r="K37" s="52" t="e">
        <f t="shared" ref="K37:K51" si="13">VLOOKUP(H37,$AF$2:$AJ$7,5,FALSE)</f>
        <v>#N/A</v>
      </c>
      <c r="L37" s="156" t="e">
        <f t="shared" ref="L37:L51" si="14">VLOOKUP(H37,$AF$2:$AJ$7,2,FALSE)</f>
        <v>#N/A</v>
      </c>
      <c r="M37" s="157" t="e">
        <f t="shared" ref="M37:M51" si="15">VLOOKUP(H37,$AF$2:$AI$7,3,FALSE)</f>
        <v>#N/A</v>
      </c>
      <c r="N37" s="282"/>
      <c r="O37" s="282"/>
      <c r="P37" s="282"/>
      <c r="Q37" s="282"/>
      <c r="R37" s="158"/>
      <c r="S37" s="159" t="e">
        <f t="shared" ref="S37:S51" si="16">VLOOKUP(H37,$AF$2:$AI$7,3,FALSE)</f>
        <v>#N/A</v>
      </c>
      <c r="T37" s="160" t="e">
        <f>1-(R37/L37)</f>
        <v>#N/A</v>
      </c>
      <c r="U37" s="41"/>
      <c r="V37" s="161" t="s">
        <v>0</v>
      </c>
      <c r="W37" s="162" t="s">
        <v>84</v>
      </c>
      <c r="X37" s="163" t="s">
        <v>1</v>
      </c>
      <c r="Y37" s="292" t="s">
        <v>82</v>
      </c>
      <c r="Z37" s="293"/>
      <c r="AA37" s="294" t="s">
        <v>83</v>
      </c>
      <c r="AB37" s="295"/>
      <c r="AC37" s="148"/>
      <c r="AM37" s="279"/>
      <c r="AN37" s="142"/>
      <c r="AO37" s="283"/>
      <c r="AP37" s="291"/>
      <c r="AQ37" s="291">
        <v>4</v>
      </c>
      <c r="AR37" s="291"/>
      <c r="AS37" s="282" t="s">
        <v>66</v>
      </c>
      <c r="AT37" s="282"/>
      <c r="AU37" s="52" t="e">
        <f t="shared" ref="AU37:AU51" si="17">VLOOKUP(AS37,$AF$2:$AJ$7,4,FALSE)</f>
        <v>#N/A</v>
      </c>
      <c r="AV37" s="52" t="e">
        <f t="shared" ref="AV37:AV51" si="18">VLOOKUP(AS37,$AF$2:$AJ$7,5,FALSE)</f>
        <v>#N/A</v>
      </c>
      <c r="AW37" s="156" t="e">
        <f t="shared" ref="AW37:AW51" si="19">VLOOKUP(AS37,$AF$2:$AJ$7,2,FALSE)</f>
        <v>#N/A</v>
      </c>
      <c r="AX37" s="157" t="e">
        <f t="shared" ref="AX37:AX51" si="20">VLOOKUP(AS37,$AF$2:$AI$7,3,FALSE)</f>
        <v>#N/A</v>
      </c>
      <c r="AY37" s="282"/>
      <c r="AZ37" s="282"/>
      <c r="BA37" s="282"/>
      <c r="BB37" s="282"/>
      <c r="BC37" s="158"/>
      <c r="BD37" s="159" t="e">
        <f>VLOOKUP(AS37,$AF$2:$AI$7,3,FALSE)</f>
        <v>#N/A</v>
      </c>
      <c r="BE37" s="160" t="e">
        <f>1-(BC37/AW37)</f>
        <v>#N/A</v>
      </c>
      <c r="BF37" s="41"/>
      <c r="BG37" s="161" t="s">
        <v>0</v>
      </c>
      <c r="BH37" s="162" t="s">
        <v>84</v>
      </c>
      <c r="BI37" s="163" t="s">
        <v>1</v>
      </c>
      <c r="BJ37" s="292" t="s">
        <v>82</v>
      </c>
      <c r="BK37" s="293"/>
      <c r="BL37" s="294" t="s">
        <v>83</v>
      </c>
      <c r="BM37" s="295"/>
      <c r="BN37" s="148"/>
    </row>
    <row r="38" spans="2:66" x14ac:dyDescent="0.3">
      <c r="B38" s="279"/>
      <c r="C38" s="142"/>
      <c r="D38" s="283"/>
      <c r="E38" s="291"/>
      <c r="F38" s="291"/>
      <c r="G38" s="291"/>
      <c r="H38" s="282" t="s">
        <v>66</v>
      </c>
      <c r="I38" s="282"/>
      <c r="J38" s="52" t="e">
        <f t="shared" si="12"/>
        <v>#N/A</v>
      </c>
      <c r="K38" s="52" t="e">
        <f t="shared" si="13"/>
        <v>#N/A</v>
      </c>
      <c r="L38" s="156" t="e">
        <f t="shared" si="14"/>
        <v>#N/A</v>
      </c>
      <c r="M38" s="157" t="e">
        <f t="shared" si="15"/>
        <v>#N/A</v>
      </c>
      <c r="N38" s="282"/>
      <c r="O38" s="282"/>
      <c r="P38" s="282"/>
      <c r="Q38" s="282"/>
      <c r="R38" s="164"/>
      <c r="S38" s="157" t="e">
        <f t="shared" si="16"/>
        <v>#N/A</v>
      </c>
      <c r="T38" s="160" t="e">
        <f t="shared" ref="T38:T51" si="21">1-(R38/L38)</f>
        <v>#N/A</v>
      </c>
      <c r="U38" s="41"/>
      <c r="V38" s="165" t="s">
        <v>29</v>
      </c>
      <c r="W38" s="166">
        <f>'Info Base'!$B$8</f>
        <v>8</v>
      </c>
      <c r="X38" s="166">
        <f>'Info Base'!$C$8</f>
        <v>1</v>
      </c>
      <c r="Y38" s="167" t="e">
        <f ca="1">AVERAGEIF(H37:I51,$AF$2,L37:L51)</f>
        <v>#DIV/0!</v>
      </c>
      <c r="Z38" s="167" t="e">
        <f ca="1">Y38*X38*W38*F37</f>
        <v>#DIV/0!</v>
      </c>
      <c r="AA38" s="168" t="e">
        <f ca="1">AVERAGEIF(H37:I51,$AF$2,R37:R51)</f>
        <v>#DIV/0!</v>
      </c>
      <c r="AB38" s="168" t="e">
        <f ca="1">AA38*X38*W38*F37</f>
        <v>#DIV/0!</v>
      </c>
      <c r="AC38" s="148"/>
      <c r="AM38" s="279"/>
      <c r="AN38" s="142"/>
      <c r="AO38" s="283"/>
      <c r="AP38" s="291"/>
      <c r="AQ38" s="291"/>
      <c r="AR38" s="291"/>
      <c r="AS38" s="282" t="s">
        <v>66</v>
      </c>
      <c r="AT38" s="282"/>
      <c r="AU38" s="52" t="e">
        <f t="shared" si="17"/>
        <v>#N/A</v>
      </c>
      <c r="AV38" s="52" t="e">
        <f t="shared" si="18"/>
        <v>#N/A</v>
      </c>
      <c r="AW38" s="156" t="e">
        <f t="shared" si="19"/>
        <v>#N/A</v>
      </c>
      <c r="AX38" s="157" t="e">
        <f t="shared" si="20"/>
        <v>#N/A</v>
      </c>
      <c r="AY38" s="282"/>
      <c r="AZ38" s="282"/>
      <c r="BA38" s="282"/>
      <c r="BB38" s="282"/>
      <c r="BC38" s="164"/>
      <c r="BD38" s="157" t="e">
        <f t="shared" ref="BD38:BD51" si="22">VLOOKUP(AS38,$AF$2:$AI$7,3,FALSE)</f>
        <v>#N/A</v>
      </c>
      <c r="BE38" s="160" t="e">
        <f t="shared" ref="BE38:BE51" si="23">1-(BC38/AW38)</f>
        <v>#N/A</v>
      </c>
      <c r="BF38" s="41"/>
      <c r="BG38" s="165" t="s">
        <v>29</v>
      </c>
      <c r="BH38" s="166">
        <f>'Info Base'!$B$8</f>
        <v>8</v>
      </c>
      <c r="BI38" s="166">
        <f>'Info Base'!$C$8</f>
        <v>1</v>
      </c>
      <c r="BJ38" s="167" t="e">
        <f ca="1">AVERAGEIF(AS37:AT51,$AF$2,AW37:AW51)</f>
        <v>#DIV/0!</v>
      </c>
      <c r="BK38" s="167" t="e">
        <f ca="1">BJ38*BI38*BH38*AQ37</f>
        <v>#DIV/0!</v>
      </c>
      <c r="BL38" s="168" t="e">
        <f ca="1">AVERAGEIF(AS37:AT51,$AF$2,BC37:BC51)</f>
        <v>#DIV/0!</v>
      </c>
      <c r="BM38" s="168" t="e">
        <f ca="1">BL38*BI38*BH38*AQ37</f>
        <v>#DIV/0!</v>
      </c>
      <c r="BN38" s="148"/>
    </row>
    <row r="39" spans="2:66" x14ac:dyDescent="0.3">
      <c r="B39" s="279"/>
      <c r="C39" s="142"/>
      <c r="D39" s="283"/>
      <c r="E39" s="291"/>
      <c r="F39" s="291"/>
      <c r="G39" s="291"/>
      <c r="H39" s="282" t="s">
        <v>66</v>
      </c>
      <c r="I39" s="282"/>
      <c r="J39" s="52" t="e">
        <f t="shared" si="12"/>
        <v>#N/A</v>
      </c>
      <c r="K39" s="52" t="e">
        <f t="shared" si="13"/>
        <v>#N/A</v>
      </c>
      <c r="L39" s="156" t="e">
        <f t="shared" si="14"/>
        <v>#N/A</v>
      </c>
      <c r="M39" s="157" t="e">
        <f t="shared" si="15"/>
        <v>#N/A</v>
      </c>
      <c r="N39" s="282"/>
      <c r="O39" s="282"/>
      <c r="P39" s="282"/>
      <c r="Q39" s="282"/>
      <c r="R39" s="164"/>
      <c r="S39" s="157" t="e">
        <f t="shared" si="16"/>
        <v>#N/A</v>
      </c>
      <c r="T39" s="160" t="e">
        <f t="shared" si="21"/>
        <v>#N/A</v>
      </c>
      <c r="U39" s="41"/>
      <c r="V39" s="165" t="s">
        <v>30</v>
      </c>
      <c r="W39" s="166">
        <v>1</v>
      </c>
      <c r="X39" s="166">
        <f>'Info Base'!$C$7</f>
        <v>5</v>
      </c>
      <c r="Y39" s="167" t="e">
        <f ca="1">AVERAGEIF(H37:I51,$AF$3,L37:L51)</f>
        <v>#DIV/0!</v>
      </c>
      <c r="Z39" s="167" t="e">
        <f ca="1">Y39*X39*W39*F37</f>
        <v>#DIV/0!</v>
      </c>
      <c r="AA39" s="168" t="e">
        <f ca="1">AVERAGEIF(H37:I51,$AF$3,R37:R51)</f>
        <v>#DIV/0!</v>
      </c>
      <c r="AB39" s="168" t="e">
        <f ca="1">AA39*X39*W39*F37</f>
        <v>#DIV/0!</v>
      </c>
      <c r="AC39" s="148"/>
      <c r="AM39" s="279"/>
      <c r="AN39" s="142"/>
      <c r="AO39" s="283"/>
      <c r="AP39" s="291"/>
      <c r="AQ39" s="291"/>
      <c r="AR39" s="291"/>
      <c r="AS39" s="282" t="s">
        <v>66</v>
      </c>
      <c r="AT39" s="282"/>
      <c r="AU39" s="52" t="e">
        <f t="shared" si="17"/>
        <v>#N/A</v>
      </c>
      <c r="AV39" s="52" t="e">
        <f t="shared" si="18"/>
        <v>#N/A</v>
      </c>
      <c r="AW39" s="156" t="e">
        <f t="shared" si="19"/>
        <v>#N/A</v>
      </c>
      <c r="AX39" s="157" t="e">
        <f t="shared" si="20"/>
        <v>#N/A</v>
      </c>
      <c r="AY39" s="282"/>
      <c r="AZ39" s="282"/>
      <c r="BA39" s="282"/>
      <c r="BB39" s="282"/>
      <c r="BC39" s="164"/>
      <c r="BD39" s="157" t="e">
        <f t="shared" si="22"/>
        <v>#N/A</v>
      </c>
      <c r="BE39" s="160" t="e">
        <f t="shared" si="23"/>
        <v>#N/A</v>
      </c>
      <c r="BF39" s="41"/>
      <c r="BG39" s="165" t="s">
        <v>30</v>
      </c>
      <c r="BH39" s="166">
        <v>1</v>
      </c>
      <c r="BI39" s="166">
        <f>'Info Base'!$C$7</f>
        <v>5</v>
      </c>
      <c r="BJ39" s="167" t="e">
        <f ca="1">AVERAGEIF(AS37:AT51,$AF$3,AW37:AW51)</f>
        <v>#DIV/0!</v>
      </c>
      <c r="BK39" s="167" t="e">
        <f ca="1">BJ39*BI39*BH39*AQ37</f>
        <v>#DIV/0!</v>
      </c>
      <c r="BL39" s="168" t="e">
        <f ca="1">AVERAGEIF(AS37:AT51,$AF$3,BC37:BC51)</f>
        <v>#DIV/0!</v>
      </c>
      <c r="BM39" s="168" t="e">
        <f ca="1">BL39*BI39*BH39*AQ37</f>
        <v>#DIV/0!</v>
      </c>
      <c r="BN39" s="148"/>
    </row>
    <row r="40" spans="2:66" x14ac:dyDescent="0.3">
      <c r="B40" s="279"/>
      <c r="C40" s="142"/>
      <c r="D40" s="283"/>
      <c r="E40" s="291"/>
      <c r="F40" s="291"/>
      <c r="G40" s="291"/>
      <c r="H40" s="282" t="s">
        <v>66</v>
      </c>
      <c r="I40" s="282"/>
      <c r="J40" s="52" t="e">
        <f t="shared" si="12"/>
        <v>#N/A</v>
      </c>
      <c r="K40" s="52" t="e">
        <f t="shared" si="13"/>
        <v>#N/A</v>
      </c>
      <c r="L40" s="156" t="e">
        <f t="shared" si="14"/>
        <v>#N/A</v>
      </c>
      <c r="M40" s="157" t="e">
        <f t="shared" si="15"/>
        <v>#N/A</v>
      </c>
      <c r="N40" s="282"/>
      <c r="O40" s="282"/>
      <c r="P40" s="282"/>
      <c r="Q40" s="282"/>
      <c r="R40" s="164"/>
      <c r="S40" s="157" t="e">
        <f t="shared" si="16"/>
        <v>#N/A</v>
      </c>
      <c r="T40" s="160" t="e">
        <f t="shared" si="21"/>
        <v>#N/A</v>
      </c>
      <c r="U40" s="169"/>
      <c r="V40" s="165" t="s">
        <v>31</v>
      </c>
      <c r="W40" s="166">
        <v>1</v>
      </c>
      <c r="X40" s="166">
        <v>0</v>
      </c>
      <c r="Y40" s="166"/>
      <c r="Z40" s="170">
        <v>0</v>
      </c>
      <c r="AA40" s="170"/>
      <c r="AB40" s="171">
        <v>0</v>
      </c>
      <c r="AC40" s="148"/>
      <c r="AM40" s="279"/>
      <c r="AN40" s="142"/>
      <c r="AO40" s="283"/>
      <c r="AP40" s="291"/>
      <c r="AQ40" s="291"/>
      <c r="AR40" s="291"/>
      <c r="AS40" s="282" t="s">
        <v>66</v>
      </c>
      <c r="AT40" s="282"/>
      <c r="AU40" s="52" t="e">
        <f t="shared" si="17"/>
        <v>#N/A</v>
      </c>
      <c r="AV40" s="52" t="e">
        <f t="shared" si="18"/>
        <v>#N/A</v>
      </c>
      <c r="AW40" s="156" t="e">
        <f t="shared" si="19"/>
        <v>#N/A</v>
      </c>
      <c r="AX40" s="157" t="e">
        <f t="shared" si="20"/>
        <v>#N/A</v>
      </c>
      <c r="AY40" s="282"/>
      <c r="AZ40" s="282"/>
      <c r="BA40" s="282"/>
      <c r="BB40" s="282"/>
      <c r="BC40" s="164"/>
      <c r="BD40" s="157" t="e">
        <f t="shared" si="22"/>
        <v>#N/A</v>
      </c>
      <c r="BE40" s="160" t="e">
        <f t="shared" si="23"/>
        <v>#N/A</v>
      </c>
      <c r="BF40" s="169"/>
      <c r="BG40" s="165" t="s">
        <v>31</v>
      </c>
      <c r="BH40" s="166">
        <v>1</v>
      </c>
      <c r="BI40" s="166">
        <v>0</v>
      </c>
      <c r="BJ40" s="166"/>
      <c r="BK40" s="170">
        <v>0</v>
      </c>
      <c r="BL40" s="170"/>
      <c r="BM40" s="171">
        <v>0</v>
      </c>
      <c r="BN40" s="148"/>
    </row>
    <row r="41" spans="2:66" x14ac:dyDescent="0.3">
      <c r="B41" s="279"/>
      <c r="C41" s="142"/>
      <c r="D41" s="283"/>
      <c r="E41" s="291"/>
      <c r="F41" s="291"/>
      <c r="G41" s="291"/>
      <c r="H41" s="282" t="s">
        <v>66</v>
      </c>
      <c r="I41" s="282"/>
      <c r="J41" s="52" t="e">
        <f t="shared" si="12"/>
        <v>#N/A</v>
      </c>
      <c r="K41" s="52" t="e">
        <f t="shared" si="13"/>
        <v>#N/A</v>
      </c>
      <c r="L41" s="156" t="e">
        <f t="shared" si="14"/>
        <v>#N/A</v>
      </c>
      <c r="M41" s="157" t="e">
        <f t="shared" si="15"/>
        <v>#N/A</v>
      </c>
      <c r="N41" s="282"/>
      <c r="O41" s="282"/>
      <c r="P41" s="282"/>
      <c r="Q41" s="282"/>
      <c r="R41" s="164"/>
      <c r="S41" s="157" t="e">
        <f t="shared" si="16"/>
        <v>#N/A</v>
      </c>
      <c r="T41" s="160" t="e">
        <f t="shared" si="21"/>
        <v>#N/A</v>
      </c>
      <c r="U41" s="41"/>
      <c r="V41" s="165" t="s">
        <v>6</v>
      </c>
      <c r="W41" s="166">
        <f>'Info Base'!$B$9</f>
        <v>1</v>
      </c>
      <c r="X41" s="166">
        <f>'Info Base'!$C$9</f>
        <v>5</v>
      </c>
      <c r="Y41" s="167" t="e">
        <f ca="1">AVERAGEIF(H37:I51,$AF$5,L37:L51)</f>
        <v>#DIV/0!</v>
      </c>
      <c r="Z41" s="167" t="e">
        <f ca="1">Y41*X41*W41*F37</f>
        <v>#DIV/0!</v>
      </c>
      <c r="AA41" s="168" t="e">
        <f ca="1">AVERAGEIF(H37:I51,$AF$5,R37:R51)</f>
        <v>#DIV/0!</v>
      </c>
      <c r="AB41" s="168" t="e">
        <f ca="1">AA41*X41*W41*F37</f>
        <v>#DIV/0!</v>
      </c>
      <c r="AC41" s="148"/>
      <c r="AM41" s="279"/>
      <c r="AN41" s="142"/>
      <c r="AO41" s="283"/>
      <c r="AP41" s="291"/>
      <c r="AQ41" s="291"/>
      <c r="AR41" s="291"/>
      <c r="AS41" s="282" t="s">
        <v>66</v>
      </c>
      <c r="AT41" s="282"/>
      <c r="AU41" s="52" t="e">
        <f t="shared" si="17"/>
        <v>#N/A</v>
      </c>
      <c r="AV41" s="52" t="e">
        <f t="shared" si="18"/>
        <v>#N/A</v>
      </c>
      <c r="AW41" s="156" t="e">
        <f t="shared" si="19"/>
        <v>#N/A</v>
      </c>
      <c r="AX41" s="157" t="e">
        <f t="shared" si="20"/>
        <v>#N/A</v>
      </c>
      <c r="AY41" s="282"/>
      <c r="AZ41" s="282"/>
      <c r="BA41" s="282"/>
      <c r="BB41" s="282"/>
      <c r="BC41" s="164"/>
      <c r="BD41" s="157" t="e">
        <f t="shared" si="22"/>
        <v>#N/A</v>
      </c>
      <c r="BE41" s="160" t="e">
        <f t="shared" si="23"/>
        <v>#N/A</v>
      </c>
      <c r="BF41" s="41"/>
      <c r="BG41" s="165" t="s">
        <v>6</v>
      </c>
      <c r="BH41" s="166">
        <f>'Info Base'!$B$9</f>
        <v>1</v>
      </c>
      <c r="BI41" s="166">
        <f>'Info Base'!$C$9</f>
        <v>5</v>
      </c>
      <c r="BJ41" s="167" t="e">
        <f ca="1">AVERAGEIF(AS37:AT51,$AF$5,AW37:AW51)</f>
        <v>#DIV/0!</v>
      </c>
      <c r="BK41" s="167" t="e">
        <f ca="1">BJ41*BI41*BH41*AQ37</f>
        <v>#DIV/0!</v>
      </c>
      <c r="BL41" s="168" t="e">
        <f ca="1">AVERAGEIF(AS37:AT51,$AF$5,BC37:BC51)</f>
        <v>#DIV/0!</v>
      </c>
      <c r="BM41" s="168" t="e">
        <f ca="1">BL41*BI41*BH41*AQ37</f>
        <v>#DIV/0!</v>
      </c>
      <c r="BN41" s="148"/>
    </row>
    <row r="42" spans="2:66" x14ac:dyDescent="0.3">
      <c r="B42" s="279"/>
      <c r="C42" s="142"/>
      <c r="D42" s="283"/>
      <c r="E42" s="291"/>
      <c r="F42" s="291"/>
      <c r="G42" s="291"/>
      <c r="H42" s="282" t="s">
        <v>66</v>
      </c>
      <c r="I42" s="282"/>
      <c r="J42" s="52" t="e">
        <f t="shared" si="12"/>
        <v>#N/A</v>
      </c>
      <c r="K42" s="52" t="e">
        <f t="shared" si="13"/>
        <v>#N/A</v>
      </c>
      <c r="L42" s="156" t="e">
        <f t="shared" si="14"/>
        <v>#N/A</v>
      </c>
      <c r="M42" s="157" t="e">
        <f t="shared" si="15"/>
        <v>#N/A</v>
      </c>
      <c r="N42" s="282"/>
      <c r="O42" s="282"/>
      <c r="P42" s="282"/>
      <c r="Q42" s="282"/>
      <c r="R42" s="164"/>
      <c r="S42" s="157" t="e">
        <f t="shared" si="16"/>
        <v>#N/A</v>
      </c>
      <c r="T42" s="160" t="e">
        <f t="shared" si="21"/>
        <v>#N/A</v>
      </c>
      <c r="U42" s="41"/>
      <c r="V42" s="172" t="s">
        <v>7</v>
      </c>
      <c r="W42" s="173">
        <f>'Info Base'!$B$10</f>
        <v>1</v>
      </c>
      <c r="X42" s="173">
        <f>'Info Base'!$C$10</f>
        <v>4</v>
      </c>
      <c r="Y42" s="167" t="e">
        <f ca="1">AVERAGEIF(H37:I51,$AF$6,L37:L51)</f>
        <v>#DIV/0!</v>
      </c>
      <c r="Z42" s="167" t="e">
        <f ca="1">Y42*X42*W42*F37</f>
        <v>#DIV/0!</v>
      </c>
      <c r="AA42" s="168" t="e">
        <f ca="1">AVERAGEIF(H37:I51,$AF$6,R37:R51)</f>
        <v>#DIV/0!</v>
      </c>
      <c r="AB42" s="168" t="e">
        <f ca="1">AA42*X42*W42*F37</f>
        <v>#DIV/0!</v>
      </c>
      <c r="AC42" s="148"/>
      <c r="AM42" s="279"/>
      <c r="AN42" s="142"/>
      <c r="AO42" s="283"/>
      <c r="AP42" s="291"/>
      <c r="AQ42" s="291"/>
      <c r="AR42" s="291"/>
      <c r="AS42" s="282" t="s">
        <v>66</v>
      </c>
      <c r="AT42" s="282"/>
      <c r="AU42" s="52" t="e">
        <f t="shared" si="17"/>
        <v>#N/A</v>
      </c>
      <c r="AV42" s="52" t="e">
        <f t="shared" si="18"/>
        <v>#N/A</v>
      </c>
      <c r="AW42" s="156" t="e">
        <f t="shared" si="19"/>
        <v>#N/A</v>
      </c>
      <c r="AX42" s="157" t="e">
        <f t="shared" si="20"/>
        <v>#N/A</v>
      </c>
      <c r="AY42" s="282"/>
      <c r="AZ42" s="282"/>
      <c r="BA42" s="282"/>
      <c r="BB42" s="282"/>
      <c r="BC42" s="164"/>
      <c r="BD42" s="157" t="e">
        <f t="shared" si="22"/>
        <v>#N/A</v>
      </c>
      <c r="BE42" s="160" t="e">
        <f t="shared" si="23"/>
        <v>#N/A</v>
      </c>
      <c r="BF42" s="41"/>
      <c r="BG42" s="172" t="s">
        <v>7</v>
      </c>
      <c r="BH42" s="173">
        <f>'Info Base'!$B$10</f>
        <v>1</v>
      </c>
      <c r="BI42" s="173">
        <f>'Info Base'!$C$10</f>
        <v>4</v>
      </c>
      <c r="BJ42" s="167" t="e">
        <f ca="1">AVERAGEIF(AS37:AT51,$AF$6,AW37:AW51)</f>
        <v>#DIV/0!</v>
      </c>
      <c r="BK42" s="167" t="e">
        <f ca="1">BJ42*BI42*BH42*AQ37</f>
        <v>#DIV/0!</v>
      </c>
      <c r="BL42" s="168" t="e">
        <f ca="1">AVERAGEIF(AS37:AT51,$AF$6,BC37:BC51)</f>
        <v>#DIV/0!</v>
      </c>
      <c r="BM42" s="168" t="e">
        <f ca="1">BL42*BI42*BH42*AQ37</f>
        <v>#DIV/0!</v>
      </c>
      <c r="BN42" s="148"/>
    </row>
    <row r="43" spans="2:66" x14ac:dyDescent="0.3">
      <c r="B43" s="279"/>
      <c r="C43" s="142"/>
      <c r="D43" s="283"/>
      <c r="E43" s="291"/>
      <c r="F43" s="291"/>
      <c r="G43" s="291"/>
      <c r="H43" s="282" t="s">
        <v>66</v>
      </c>
      <c r="I43" s="282"/>
      <c r="J43" s="52" t="e">
        <f t="shared" si="12"/>
        <v>#N/A</v>
      </c>
      <c r="K43" s="52" t="e">
        <f t="shared" si="13"/>
        <v>#N/A</v>
      </c>
      <c r="L43" s="156" t="e">
        <f t="shared" si="14"/>
        <v>#N/A</v>
      </c>
      <c r="M43" s="157" t="e">
        <f t="shared" si="15"/>
        <v>#N/A</v>
      </c>
      <c r="N43" s="282"/>
      <c r="O43" s="282"/>
      <c r="P43" s="282"/>
      <c r="Q43" s="282"/>
      <c r="R43" s="164"/>
      <c r="S43" s="157" t="e">
        <f t="shared" si="16"/>
        <v>#N/A</v>
      </c>
      <c r="T43" s="160" t="e">
        <f t="shared" si="21"/>
        <v>#N/A</v>
      </c>
      <c r="U43" s="41"/>
      <c r="V43" s="174" t="s">
        <v>76</v>
      </c>
      <c r="W43" s="175">
        <v>1</v>
      </c>
      <c r="X43" s="175">
        <v>1</v>
      </c>
      <c r="Y43" s="175"/>
      <c r="Z43" s="167" t="e">
        <f ca="1">AVERAGEIF(H37:I51,$AF$7,L37:L51)</f>
        <v>#DIV/0!</v>
      </c>
      <c r="AA43" s="167"/>
      <c r="AB43" s="168" t="e">
        <f ca="1">AVERAGEIF(H37:I51,$AF$7,R37:R51)</f>
        <v>#DIV/0!</v>
      </c>
      <c r="AC43" s="148"/>
      <c r="AM43" s="279"/>
      <c r="AN43" s="142"/>
      <c r="AO43" s="283"/>
      <c r="AP43" s="291"/>
      <c r="AQ43" s="291"/>
      <c r="AR43" s="291"/>
      <c r="AS43" s="282" t="s">
        <v>66</v>
      </c>
      <c r="AT43" s="282"/>
      <c r="AU43" s="52" t="e">
        <f t="shared" si="17"/>
        <v>#N/A</v>
      </c>
      <c r="AV43" s="52" t="e">
        <f t="shared" si="18"/>
        <v>#N/A</v>
      </c>
      <c r="AW43" s="156" t="e">
        <f t="shared" si="19"/>
        <v>#N/A</v>
      </c>
      <c r="AX43" s="157" t="e">
        <f t="shared" si="20"/>
        <v>#N/A</v>
      </c>
      <c r="AY43" s="282"/>
      <c r="AZ43" s="282"/>
      <c r="BA43" s="282"/>
      <c r="BB43" s="282"/>
      <c r="BC43" s="164"/>
      <c r="BD43" s="157" t="e">
        <f t="shared" si="22"/>
        <v>#N/A</v>
      </c>
      <c r="BE43" s="160" t="e">
        <f t="shared" si="23"/>
        <v>#N/A</v>
      </c>
      <c r="BF43" s="41"/>
      <c r="BG43" s="174" t="s">
        <v>76</v>
      </c>
      <c r="BH43" s="175">
        <v>1</v>
      </c>
      <c r="BI43" s="175">
        <v>1</v>
      </c>
      <c r="BJ43" s="175" t="e">
        <f ca="1">AVERAGEIF(AS37:AT51,$AF$7,AW37:AW51)</f>
        <v>#DIV/0!</v>
      </c>
      <c r="BK43" s="167" t="e">
        <f ca="1">BJ43*BI43*BH43</f>
        <v>#DIV/0!</v>
      </c>
      <c r="BL43" s="167" t="e">
        <f ca="1">AVERAGEIF(AS37:AT51,$AF$7,BC37:BC51)</f>
        <v>#DIV/0!</v>
      </c>
      <c r="BM43" s="168" t="e">
        <f ca="1">BL43*BI43*BH43</f>
        <v>#DIV/0!</v>
      </c>
      <c r="BN43" s="148"/>
    </row>
    <row r="44" spans="2:66" x14ac:dyDescent="0.3">
      <c r="B44" s="279"/>
      <c r="C44" s="142"/>
      <c r="D44" s="283"/>
      <c r="E44" s="291"/>
      <c r="F44" s="291"/>
      <c r="G44" s="291"/>
      <c r="H44" s="282" t="s">
        <v>66</v>
      </c>
      <c r="I44" s="282"/>
      <c r="J44" s="52" t="e">
        <f t="shared" si="12"/>
        <v>#N/A</v>
      </c>
      <c r="K44" s="52" t="e">
        <f t="shared" si="13"/>
        <v>#N/A</v>
      </c>
      <c r="L44" s="156" t="e">
        <f t="shared" si="14"/>
        <v>#N/A</v>
      </c>
      <c r="M44" s="157" t="e">
        <f t="shared" si="15"/>
        <v>#N/A</v>
      </c>
      <c r="N44" s="282"/>
      <c r="O44" s="282"/>
      <c r="P44" s="282"/>
      <c r="Q44" s="282"/>
      <c r="R44" s="164"/>
      <c r="S44" s="157" t="e">
        <f t="shared" si="16"/>
        <v>#N/A</v>
      </c>
      <c r="T44" s="160" t="e">
        <f t="shared" si="21"/>
        <v>#N/A</v>
      </c>
      <c r="U44" s="41"/>
      <c r="V44" s="176" t="s">
        <v>85</v>
      </c>
      <c r="W44" s="176"/>
      <c r="X44" s="176"/>
      <c r="Y44" s="177"/>
      <c r="Z44" s="178" t="e">
        <f ca="1">SUM(Z38:Z43)</f>
        <v>#DIV/0!</v>
      </c>
      <c r="AA44" s="178"/>
      <c r="AB44" s="178" t="e">
        <f ca="1">SUM(AB38:AB43)</f>
        <v>#DIV/0!</v>
      </c>
      <c r="AC44" s="148"/>
      <c r="AM44" s="279"/>
      <c r="AN44" s="142"/>
      <c r="AO44" s="283"/>
      <c r="AP44" s="291"/>
      <c r="AQ44" s="291"/>
      <c r="AR44" s="291"/>
      <c r="AS44" s="282" t="s">
        <v>66</v>
      </c>
      <c r="AT44" s="282"/>
      <c r="AU44" s="52" t="e">
        <f t="shared" si="17"/>
        <v>#N/A</v>
      </c>
      <c r="AV44" s="52" t="e">
        <f t="shared" si="18"/>
        <v>#N/A</v>
      </c>
      <c r="AW44" s="156" t="e">
        <f t="shared" si="19"/>
        <v>#N/A</v>
      </c>
      <c r="AX44" s="157" t="e">
        <f t="shared" si="20"/>
        <v>#N/A</v>
      </c>
      <c r="AY44" s="282"/>
      <c r="AZ44" s="282"/>
      <c r="BA44" s="282"/>
      <c r="BB44" s="282"/>
      <c r="BC44" s="164"/>
      <c r="BD44" s="157" t="e">
        <f t="shared" si="22"/>
        <v>#N/A</v>
      </c>
      <c r="BE44" s="160" t="e">
        <f t="shared" si="23"/>
        <v>#N/A</v>
      </c>
      <c r="BF44" s="41"/>
      <c r="BG44" s="176" t="s">
        <v>85</v>
      </c>
      <c r="BH44" s="176"/>
      <c r="BI44" s="176"/>
      <c r="BJ44" s="177"/>
      <c r="BK44" s="178" t="e">
        <f ca="1">SUM(BK38:BK43)</f>
        <v>#DIV/0!</v>
      </c>
      <c r="BL44" s="178"/>
      <c r="BM44" s="178" t="e">
        <f ca="1">SUM(BM38:BM43)</f>
        <v>#DIV/0!</v>
      </c>
      <c r="BN44" s="148"/>
    </row>
    <row r="45" spans="2:66" x14ac:dyDescent="0.3">
      <c r="B45" s="279"/>
      <c r="C45" s="142"/>
      <c r="D45" s="283"/>
      <c r="E45" s="291"/>
      <c r="F45" s="291"/>
      <c r="G45" s="291"/>
      <c r="H45" s="282" t="s">
        <v>66</v>
      </c>
      <c r="I45" s="282"/>
      <c r="J45" s="52" t="e">
        <f t="shared" si="12"/>
        <v>#N/A</v>
      </c>
      <c r="K45" s="52" t="e">
        <f t="shared" si="13"/>
        <v>#N/A</v>
      </c>
      <c r="L45" s="156" t="e">
        <f t="shared" si="14"/>
        <v>#N/A</v>
      </c>
      <c r="M45" s="157" t="e">
        <f t="shared" si="15"/>
        <v>#N/A</v>
      </c>
      <c r="N45" s="282"/>
      <c r="O45" s="282"/>
      <c r="P45" s="282"/>
      <c r="Q45" s="282"/>
      <c r="R45" s="164"/>
      <c r="S45" s="157" t="e">
        <f t="shared" si="16"/>
        <v>#N/A</v>
      </c>
      <c r="T45" s="160" t="e">
        <f t="shared" si="21"/>
        <v>#N/A</v>
      </c>
      <c r="U45" s="41"/>
      <c r="V45" s="145"/>
      <c r="W45" s="146"/>
      <c r="X45" s="146"/>
      <c r="Y45" s="146"/>
      <c r="Z45" s="144"/>
      <c r="AA45" s="144"/>
      <c r="AB45" s="147"/>
      <c r="AC45" s="148"/>
      <c r="AM45" s="279"/>
      <c r="AN45" s="142"/>
      <c r="AO45" s="283"/>
      <c r="AP45" s="291"/>
      <c r="AQ45" s="291"/>
      <c r="AR45" s="291"/>
      <c r="AS45" s="282" t="s">
        <v>66</v>
      </c>
      <c r="AT45" s="282"/>
      <c r="AU45" s="52" t="e">
        <f t="shared" si="17"/>
        <v>#N/A</v>
      </c>
      <c r="AV45" s="52" t="e">
        <f t="shared" si="18"/>
        <v>#N/A</v>
      </c>
      <c r="AW45" s="156" t="e">
        <f t="shared" si="19"/>
        <v>#N/A</v>
      </c>
      <c r="AX45" s="157" t="e">
        <f t="shared" si="20"/>
        <v>#N/A</v>
      </c>
      <c r="AY45" s="282"/>
      <c r="AZ45" s="282"/>
      <c r="BA45" s="282"/>
      <c r="BB45" s="282"/>
      <c r="BC45" s="164"/>
      <c r="BD45" s="157" t="e">
        <f t="shared" si="22"/>
        <v>#N/A</v>
      </c>
      <c r="BE45" s="160" t="e">
        <f t="shared" si="23"/>
        <v>#N/A</v>
      </c>
      <c r="BF45" s="41"/>
      <c r="BG45" s="145"/>
      <c r="BH45" s="146"/>
      <c r="BI45" s="146"/>
      <c r="BJ45" s="146"/>
      <c r="BK45" s="144"/>
      <c r="BL45" s="144"/>
      <c r="BM45" s="147"/>
      <c r="BN45" s="148"/>
    </row>
    <row r="46" spans="2:66" x14ac:dyDescent="0.3">
      <c r="B46" s="279"/>
      <c r="C46" s="142"/>
      <c r="D46" s="283"/>
      <c r="E46" s="291"/>
      <c r="F46" s="291"/>
      <c r="G46" s="291"/>
      <c r="H46" s="282" t="s">
        <v>66</v>
      </c>
      <c r="I46" s="282"/>
      <c r="J46" s="52" t="e">
        <f t="shared" si="12"/>
        <v>#N/A</v>
      </c>
      <c r="K46" s="52" t="e">
        <f t="shared" si="13"/>
        <v>#N/A</v>
      </c>
      <c r="L46" s="156" t="e">
        <f t="shared" si="14"/>
        <v>#N/A</v>
      </c>
      <c r="M46" s="157" t="e">
        <f t="shared" si="15"/>
        <v>#N/A</v>
      </c>
      <c r="N46" s="282"/>
      <c r="O46" s="282"/>
      <c r="P46" s="282"/>
      <c r="Q46" s="282"/>
      <c r="R46" s="164"/>
      <c r="S46" s="157" t="e">
        <f t="shared" si="16"/>
        <v>#N/A</v>
      </c>
      <c r="T46" s="160" t="e">
        <f t="shared" si="21"/>
        <v>#N/A</v>
      </c>
      <c r="U46" s="41"/>
      <c r="V46" s="177" t="s">
        <v>86</v>
      </c>
      <c r="Z46" s="179" t="e">
        <f ca="1">Z44*365</f>
        <v>#DIV/0!</v>
      </c>
      <c r="AA46" s="63"/>
      <c r="AB46" s="180" t="s">
        <v>73</v>
      </c>
      <c r="AC46" s="148"/>
      <c r="AM46" s="279"/>
      <c r="AN46" s="142"/>
      <c r="AO46" s="283"/>
      <c r="AP46" s="291"/>
      <c r="AQ46" s="291"/>
      <c r="AR46" s="291"/>
      <c r="AS46" s="282" t="s">
        <v>66</v>
      </c>
      <c r="AT46" s="282"/>
      <c r="AU46" s="52" t="e">
        <f t="shared" si="17"/>
        <v>#N/A</v>
      </c>
      <c r="AV46" s="52" t="e">
        <f t="shared" si="18"/>
        <v>#N/A</v>
      </c>
      <c r="AW46" s="156" t="e">
        <f t="shared" si="19"/>
        <v>#N/A</v>
      </c>
      <c r="AX46" s="157" t="e">
        <f t="shared" si="20"/>
        <v>#N/A</v>
      </c>
      <c r="AY46" s="282"/>
      <c r="AZ46" s="282"/>
      <c r="BA46" s="282"/>
      <c r="BB46" s="282"/>
      <c r="BC46" s="164"/>
      <c r="BD46" s="157" t="e">
        <f t="shared" si="22"/>
        <v>#N/A</v>
      </c>
      <c r="BE46" s="160" t="e">
        <f t="shared" si="23"/>
        <v>#N/A</v>
      </c>
      <c r="BF46" s="41"/>
      <c r="BG46" s="177" t="s">
        <v>86</v>
      </c>
      <c r="BH46" s="119"/>
      <c r="BI46" s="119"/>
      <c r="BJ46" s="119"/>
      <c r="BK46" s="179" t="e">
        <f ca="1">BK44*365</f>
        <v>#DIV/0!</v>
      </c>
      <c r="BL46" s="63"/>
      <c r="BM46" s="180" t="s">
        <v>73</v>
      </c>
      <c r="BN46" s="148"/>
    </row>
    <row r="47" spans="2:66" x14ac:dyDescent="0.3">
      <c r="B47" s="279"/>
      <c r="C47" s="142"/>
      <c r="D47" s="283"/>
      <c r="E47" s="291"/>
      <c r="F47" s="291"/>
      <c r="G47" s="291"/>
      <c r="H47" s="282" t="s">
        <v>66</v>
      </c>
      <c r="I47" s="282"/>
      <c r="J47" s="52" t="e">
        <f t="shared" si="12"/>
        <v>#N/A</v>
      </c>
      <c r="K47" s="52" t="e">
        <f t="shared" si="13"/>
        <v>#N/A</v>
      </c>
      <c r="L47" s="156" t="e">
        <f t="shared" si="14"/>
        <v>#N/A</v>
      </c>
      <c r="M47" s="157" t="e">
        <f t="shared" si="15"/>
        <v>#N/A</v>
      </c>
      <c r="N47" s="282"/>
      <c r="O47" s="282"/>
      <c r="P47" s="282"/>
      <c r="Q47" s="282"/>
      <c r="R47" s="164"/>
      <c r="S47" s="157" t="e">
        <f t="shared" si="16"/>
        <v>#N/A</v>
      </c>
      <c r="T47" s="160" t="e">
        <f t="shared" si="21"/>
        <v>#N/A</v>
      </c>
      <c r="U47" s="41"/>
      <c r="V47" s="177" t="s">
        <v>87</v>
      </c>
      <c r="Z47" s="179" t="e">
        <f ca="1">AB44*365</f>
        <v>#DIV/0!</v>
      </c>
      <c r="AA47" s="63"/>
      <c r="AB47" s="181" t="s">
        <v>73</v>
      </c>
      <c r="AC47" s="148"/>
      <c r="AM47" s="279"/>
      <c r="AN47" s="142"/>
      <c r="AO47" s="283"/>
      <c r="AP47" s="291"/>
      <c r="AQ47" s="291"/>
      <c r="AR47" s="291"/>
      <c r="AS47" s="282" t="s">
        <v>66</v>
      </c>
      <c r="AT47" s="282"/>
      <c r="AU47" s="52" t="e">
        <f t="shared" si="17"/>
        <v>#N/A</v>
      </c>
      <c r="AV47" s="52" t="e">
        <f t="shared" si="18"/>
        <v>#N/A</v>
      </c>
      <c r="AW47" s="156" t="e">
        <f t="shared" si="19"/>
        <v>#N/A</v>
      </c>
      <c r="AX47" s="157" t="e">
        <f t="shared" si="20"/>
        <v>#N/A</v>
      </c>
      <c r="AY47" s="282"/>
      <c r="AZ47" s="282"/>
      <c r="BA47" s="282"/>
      <c r="BB47" s="282"/>
      <c r="BC47" s="164"/>
      <c r="BD47" s="157" t="e">
        <f t="shared" si="22"/>
        <v>#N/A</v>
      </c>
      <c r="BE47" s="160" t="e">
        <f t="shared" si="23"/>
        <v>#N/A</v>
      </c>
      <c r="BF47" s="41"/>
      <c r="BG47" s="177" t="s">
        <v>87</v>
      </c>
      <c r="BH47" s="119"/>
      <c r="BI47" s="119"/>
      <c r="BJ47" s="119"/>
      <c r="BK47" s="179" t="e">
        <f ca="1">BM44*365</f>
        <v>#DIV/0!</v>
      </c>
      <c r="BL47" s="63"/>
      <c r="BM47" s="181" t="s">
        <v>73</v>
      </c>
      <c r="BN47" s="148"/>
    </row>
    <row r="48" spans="2:66" x14ac:dyDescent="0.3">
      <c r="B48" s="279"/>
      <c r="C48" s="142"/>
      <c r="D48" s="283"/>
      <c r="E48" s="291"/>
      <c r="F48" s="291"/>
      <c r="G48" s="291"/>
      <c r="H48" s="282" t="s">
        <v>66</v>
      </c>
      <c r="I48" s="282"/>
      <c r="J48" s="52" t="e">
        <f t="shared" si="12"/>
        <v>#N/A</v>
      </c>
      <c r="K48" s="52" t="e">
        <f t="shared" si="13"/>
        <v>#N/A</v>
      </c>
      <c r="L48" s="156" t="e">
        <f t="shared" si="14"/>
        <v>#N/A</v>
      </c>
      <c r="M48" s="157" t="e">
        <f t="shared" si="15"/>
        <v>#N/A</v>
      </c>
      <c r="N48" s="282"/>
      <c r="O48" s="282"/>
      <c r="P48" s="282"/>
      <c r="Q48" s="282"/>
      <c r="R48" s="164"/>
      <c r="S48" s="157" t="e">
        <f t="shared" si="16"/>
        <v>#N/A</v>
      </c>
      <c r="T48" s="160" t="e">
        <f t="shared" si="21"/>
        <v>#N/A</v>
      </c>
      <c r="U48" s="41"/>
      <c r="V48" s="145"/>
      <c r="W48" s="146"/>
      <c r="X48" s="146"/>
      <c r="Y48" s="146"/>
      <c r="Z48" s="144"/>
      <c r="AA48" s="144"/>
      <c r="AB48" s="147"/>
      <c r="AC48" s="148"/>
      <c r="AM48" s="279"/>
      <c r="AN48" s="142"/>
      <c r="AO48" s="283"/>
      <c r="AP48" s="291"/>
      <c r="AQ48" s="291"/>
      <c r="AR48" s="291"/>
      <c r="AS48" s="282" t="s">
        <v>66</v>
      </c>
      <c r="AT48" s="282"/>
      <c r="AU48" s="52" t="e">
        <f t="shared" si="17"/>
        <v>#N/A</v>
      </c>
      <c r="AV48" s="52" t="e">
        <f t="shared" si="18"/>
        <v>#N/A</v>
      </c>
      <c r="AW48" s="156" t="e">
        <f t="shared" si="19"/>
        <v>#N/A</v>
      </c>
      <c r="AX48" s="157" t="e">
        <f t="shared" si="20"/>
        <v>#N/A</v>
      </c>
      <c r="AY48" s="282"/>
      <c r="AZ48" s="282"/>
      <c r="BA48" s="282"/>
      <c r="BB48" s="282"/>
      <c r="BC48" s="164"/>
      <c r="BD48" s="157" t="e">
        <f t="shared" si="22"/>
        <v>#N/A</v>
      </c>
      <c r="BE48" s="160" t="e">
        <f t="shared" si="23"/>
        <v>#N/A</v>
      </c>
      <c r="BF48" s="41"/>
      <c r="BG48" s="145"/>
      <c r="BH48" s="146"/>
      <c r="BI48" s="146"/>
      <c r="BJ48" s="146"/>
      <c r="BK48" s="144"/>
      <c r="BL48" s="144"/>
      <c r="BM48" s="147"/>
      <c r="BN48" s="148"/>
    </row>
    <row r="49" spans="2:66" x14ac:dyDescent="0.3">
      <c r="B49" s="279"/>
      <c r="C49" s="142"/>
      <c r="D49" s="283"/>
      <c r="E49" s="291"/>
      <c r="F49" s="291"/>
      <c r="G49" s="291"/>
      <c r="H49" s="282" t="s">
        <v>66</v>
      </c>
      <c r="I49" s="282"/>
      <c r="J49" s="52" t="e">
        <f t="shared" si="12"/>
        <v>#N/A</v>
      </c>
      <c r="K49" s="52" t="e">
        <f t="shared" si="13"/>
        <v>#N/A</v>
      </c>
      <c r="L49" s="156" t="e">
        <f t="shared" si="14"/>
        <v>#N/A</v>
      </c>
      <c r="M49" s="157" t="e">
        <f t="shared" si="15"/>
        <v>#N/A</v>
      </c>
      <c r="N49" s="282"/>
      <c r="O49" s="282"/>
      <c r="P49" s="282"/>
      <c r="Q49" s="282"/>
      <c r="R49" s="164"/>
      <c r="S49" s="157" t="e">
        <f t="shared" si="16"/>
        <v>#N/A</v>
      </c>
      <c r="T49" s="160" t="e">
        <f t="shared" si="21"/>
        <v>#N/A</v>
      </c>
      <c r="U49" s="41"/>
      <c r="V49" s="145"/>
      <c r="W49" s="146"/>
      <c r="X49" s="146"/>
      <c r="Y49" s="146"/>
      <c r="Z49" s="144"/>
      <c r="AA49" s="144"/>
      <c r="AB49" s="147"/>
      <c r="AC49" s="148"/>
      <c r="AM49" s="279"/>
      <c r="AN49" s="142"/>
      <c r="AO49" s="283"/>
      <c r="AP49" s="291"/>
      <c r="AQ49" s="291"/>
      <c r="AR49" s="291"/>
      <c r="AS49" s="282" t="s">
        <v>66</v>
      </c>
      <c r="AT49" s="282"/>
      <c r="AU49" s="52" t="e">
        <f t="shared" si="17"/>
        <v>#N/A</v>
      </c>
      <c r="AV49" s="52" t="e">
        <f t="shared" si="18"/>
        <v>#N/A</v>
      </c>
      <c r="AW49" s="156" t="e">
        <f t="shared" si="19"/>
        <v>#N/A</v>
      </c>
      <c r="AX49" s="157" t="e">
        <f t="shared" si="20"/>
        <v>#N/A</v>
      </c>
      <c r="AY49" s="282"/>
      <c r="AZ49" s="282"/>
      <c r="BA49" s="282"/>
      <c r="BB49" s="282"/>
      <c r="BC49" s="164"/>
      <c r="BD49" s="157" t="e">
        <f t="shared" si="22"/>
        <v>#N/A</v>
      </c>
      <c r="BE49" s="160" t="e">
        <f t="shared" si="23"/>
        <v>#N/A</v>
      </c>
      <c r="BF49" s="41"/>
      <c r="BG49" s="145"/>
      <c r="BH49" s="146"/>
      <c r="BI49" s="146"/>
      <c r="BJ49" s="146"/>
      <c r="BK49" s="144"/>
      <c r="BL49" s="144"/>
      <c r="BM49" s="147"/>
      <c r="BN49" s="148"/>
    </row>
    <row r="50" spans="2:66" x14ac:dyDescent="0.3">
      <c r="B50" s="279"/>
      <c r="C50" s="142"/>
      <c r="D50" s="283"/>
      <c r="E50" s="291"/>
      <c r="F50" s="291"/>
      <c r="G50" s="291"/>
      <c r="H50" s="282" t="s">
        <v>66</v>
      </c>
      <c r="I50" s="282"/>
      <c r="J50" s="52" t="e">
        <f t="shared" si="12"/>
        <v>#N/A</v>
      </c>
      <c r="K50" s="52" t="e">
        <f t="shared" si="13"/>
        <v>#N/A</v>
      </c>
      <c r="L50" s="156" t="e">
        <f t="shared" si="14"/>
        <v>#N/A</v>
      </c>
      <c r="M50" s="157" t="e">
        <f t="shared" si="15"/>
        <v>#N/A</v>
      </c>
      <c r="N50" s="282"/>
      <c r="O50" s="282"/>
      <c r="P50" s="282"/>
      <c r="Q50" s="282"/>
      <c r="R50" s="164"/>
      <c r="S50" s="157" t="e">
        <f t="shared" si="16"/>
        <v>#N/A</v>
      </c>
      <c r="T50" s="160" t="e">
        <f t="shared" si="21"/>
        <v>#N/A</v>
      </c>
      <c r="U50" s="41"/>
      <c r="V50" s="280" t="s">
        <v>88</v>
      </c>
      <c r="W50" s="182"/>
      <c r="X50" s="182"/>
      <c r="Y50" s="182"/>
      <c r="Z50" s="281" t="e">
        <f ca="1">1-(Z47/Z46)</f>
        <v>#DIV/0!</v>
      </c>
      <c r="AA50" s="183"/>
      <c r="AB50" s="147"/>
      <c r="AC50" s="148"/>
      <c r="AM50" s="279"/>
      <c r="AN50" s="142"/>
      <c r="AO50" s="283"/>
      <c r="AP50" s="291"/>
      <c r="AQ50" s="291"/>
      <c r="AR50" s="291"/>
      <c r="AS50" s="282" t="s">
        <v>66</v>
      </c>
      <c r="AT50" s="282"/>
      <c r="AU50" s="52" t="e">
        <f t="shared" si="17"/>
        <v>#N/A</v>
      </c>
      <c r="AV50" s="52" t="e">
        <f t="shared" si="18"/>
        <v>#N/A</v>
      </c>
      <c r="AW50" s="156" t="e">
        <f t="shared" si="19"/>
        <v>#N/A</v>
      </c>
      <c r="AX50" s="157" t="e">
        <f t="shared" si="20"/>
        <v>#N/A</v>
      </c>
      <c r="AY50" s="282"/>
      <c r="AZ50" s="282"/>
      <c r="BA50" s="282"/>
      <c r="BB50" s="282"/>
      <c r="BC50" s="164"/>
      <c r="BD50" s="157" t="e">
        <f t="shared" si="22"/>
        <v>#N/A</v>
      </c>
      <c r="BE50" s="160" t="e">
        <f t="shared" si="23"/>
        <v>#N/A</v>
      </c>
      <c r="BF50" s="41"/>
      <c r="BG50" s="280" t="s">
        <v>154</v>
      </c>
      <c r="BH50" s="182"/>
      <c r="BI50" s="182"/>
      <c r="BJ50" s="182"/>
      <c r="BK50" s="281" t="e">
        <f ca="1">1-(BK47/BK46)</f>
        <v>#DIV/0!</v>
      </c>
      <c r="BL50" s="183"/>
      <c r="BM50" s="147"/>
      <c r="BN50" s="148"/>
    </row>
    <row r="51" spans="2:66" x14ac:dyDescent="0.3">
      <c r="B51" s="279"/>
      <c r="C51" s="142"/>
      <c r="D51" s="283"/>
      <c r="E51" s="291"/>
      <c r="F51" s="291"/>
      <c r="G51" s="291"/>
      <c r="H51" s="282" t="s">
        <v>66</v>
      </c>
      <c r="I51" s="282"/>
      <c r="J51" s="52" t="e">
        <f t="shared" si="12"/>
        <v>#N/A</v>
      </c>
      <c r="K51" s="52" t="e">
        <f t="shared" si="13"/>
        <v>#N/A</v>
      </c>
      <c r="L51" s="156" t="e">
        <f t="shared" si="14"/>
        <v>#N/A</v>
      </c>
      <c r="M51" s="157" t="e">
        <f t="shared" si="15"/>
        <v>#N/A</v>
      </c>
      <c r="N51" s="282"/>
      <c r="O51" s="282"/>
      <c r="P51" s="282"/>
      <c r="Q51" s="282"/>
      <c r="R51" s="164"/>
      <c r="S51" s="157" t="e">
        <f t="shared" si="16"/>
        <v>#N/A</v>
      </c>
      <c r="T51" s="160" t="e">
        <f t="shared" si="21"/>
        <v>#N/A</v>
      </c>
      <c r="U51" s="41"/>
      <c r="V51" s="280"/>
      <c r="W51" s="182"/>
      <c r="X51" s="182"/>
      <c r="Y51" s="182"/>
      <c r="Z51" s="281"/>
      <c r="AA51" s="183"/>
      <c r="AB51" s="147"/>
      <c r="AC51" s="148"/>
      <c r="AM51" s="279"/>
      <c r="AN51" s="142"/>
      <c r="AO51" s="283"/>
      <c r="AP51" s="291"/>
      <c r="AQ51" s="291"/>
      <c r="AR51" s="291"/>
      <c r="AS51" s="282" t="s">
        <v>66</v>
      </c>
      <c r="AT51" s="282"/>
      <c r="AU51" s="52" t="e">
        <f t="shared" si="17"/>
        <v>#N/A</v>
      </c>
      <c r="AV51" s="52" t="e">
        <f t="shared" si="18"/>
        <v>#N/A</v>
      </c>
      <c r="AW51" s="156" t="e">
        <f t="shared" si="19"/>
        <v>#N/A</v>
      </c>
      <c r="AX51" s="157" t="e">
        <f t="shared" si="20"/>
        <v>#N/A</v>
      </c>
      <c r="AY51" s="282"/>
      <c r="AZ51" s="282"/>
      <c r="BA51" s="282"/>
      <c r="BB51" s="282"/>
      <c r="BC51" s="164"/>
      <c r="BD51" s="157" t="e">
        <f t="shared" si="22"/>
        <v>#N/A</v>
      </c>
      <c r="BE51" s="160" t="e">
        <f t="shared" si="23"/>
        <v>#N/A</v>
      </c>
      <c r="BF51" s="41"/>
      <c r="BG51" s="280"/>
      <c r="BH51" s="182"/>
      <c r="BI51" s="182"/>
      <c r="BJ51" s="182"/>
      <c r="BK51" s="281"/>
      <c r="BL51" s="183"/>
      <c r="BM51" s="147"/>
      <c r="BN51" s="148"/>
    </row>
    <row r="52" spans="2:66" x14ac:dyDescent="0.3">
      <c r="B52" s="279"/>
      <c r="C52" s="184"/>
      <c r="D52" s="185"/>
      <c r="E52" s="185"/>
      <c r="F52" s="185"/>
      <c r="G52" s="185"/>
      <c r="H52" s="185"/>
      <c r="I52" s="185"/>
      <c r="J52" s="185"/>
      <c r="K52" s="185"/>
      <c r="L52" s="186"/>
      <c r="M52" s="185"/>
      <c r="N52" s="185"/>
      <c r="O52" s="185"/>
      <c r="P52" s="185"/>
      <c r="Q52" s="185"/>
      <c r="R52" s="187"/>
      <c r="S52" s="185"/>
      <c r="T52" s="188"/>
      <c r="U52" s="185"/>
      <c r="V52" s="189"/>
      <c r="W52" s="190"/>
      <c r="X52" s="190"/>
      <c r="Y52" s="190"/>
      <c r="Z52" s="187"/>
      <c r="AA52" s="187"/>
      <c r="AB52" s="191"/>
      <c r="AC52" s="192"/>
      <c r="AM52" s="279"/>
      <c r="AN52" s="184"/>
      <c r="AO52" s="185"/>
      <c r="AP52" s="185"/>
      <c r="AQ52" s="185"/>
      <c r="AR52" s="185"/>
      <c r="AS52" s="185"/>
      <c r="AT52" s="185"/>
      <c r="AU52" s="185"/>
      <c r="AV52" s="185"/>
      <c r="AW52" s="186"/>
      <c r="AX52" s="185"/>
      <c r="AY52" s="185"/>
      <c r="AZ52" s="185"/>
      <c r="BA52" s="185"/>
      <c r="BB52" s="185"/>
      <c r="BC52" s="187"/>
      <c r="BD52" s="185"/>
      <c r="BE52" s="188"/>
      <c r="BF52" s="185"/>
      <c r="BG52" s="189"/>
      <c r="BH52" s="190"/>
      <c r="BI52" s="190"/>
      <c r="BJ52" s="190"/>
      <c r="BK52" s="187"/>
      <c r="BL52" s="187"/>
      <c r="BM52" s="191"/>
      <c r="BN52" s="192"/>
    </row>
    <row r="53" spans="2:66" x14ac:dyDescent="0.3"/>
    <row r="54" spans="2:66" x14ac:dyDescent="0.3">
      <c r="B54" s="279" t="s">
        <v>155</v>
      </c>
      <c r="C54" s="133"/>
      <c r="D54" s="134"/>
      <c r="E54" s="134"/>
      <c r="F54" s="134"/>
      <c r="G54" s="134"/>
      <c r="H54" s="134"/>
      <c r="I54" s="134"/>
      <c r="J54" s="134"/>
      <c r="K54" s="134"/>
      <c r="L54" s="135"/>
      <c r="M54" s="134"/>
      <c r="N54" s="134"/>
      <c r="O54" s="134"/>
      <c r="P54" s="134"/>
      <c r="Q54" s="134"/>
      <c r="R54" s="136"/>
      <c r="S54" s="134"/>
      <c r="T54" s="137"/>
      <c r="U54" s="134"/>
      <c r="V54" s="138"/>
      <c r="W54" s="139"/>
      <c r="X54" s="139"/>
      <c r="Y54" s="139"/>
      <c r="Z54" s="136"/>
      <c r="AA54" s="136"/>
      <c r="AB54" s="140"/>
      <c r="AC54" s="141"/>
      <c r="AM54" s="279" t="s">
        <v>156</v>
      </c>
      <c r="AN54" s="133"/>
      <c r="AO54" s="134"/>
      <c r="AP54" s="134"/>
      <c r="AQ54" s="134"/>
      <c r="AR54" s="134"/>
      <c r="AS54" s="134"/>
      <c r="AT54" s="134"/>
      <c r="AU54" s="134"/>
      <c r="AV54" s="134"/>
      <c r="AW54" s="135"/>
      <c r="AX54" s="134"/>
      <c r="AY54" s="134"/>
      <c r="AZ54" s="134"/>
      <c r="BA54" s="134"/>
      <c r="BB54" s="134"/>
      <c r="BC54" s="136"/>
      <c r="BD54" s="134"/>
      <c r="BE54" s="137"/>
      <c r="BF54" s="134"/>
      <c r="BG54" s="138"/>
      <c r="BH54" s="139"/>
      <c r="BI54" s="139"/>
      <c r="BJ54" s="139"/>
      <c r="BK54" s="136"/>
      <c r="BL54" s="136"/>
      <c r="BM54" s="140"/>
      <c r="BN54" s="141"/>
    </row>
    <row r="55" spans="2:66" x14ac:dyDescent="0.3">
      <c r="B55" s="279"/>
      <c r="C55" s="142"/>
      <c r="D55" s="41"/>
      <c r="E55" s="41"/>
      <c r="F55" s="41"/>
      <c r="G55" s="41"/>
      <c r="H55" s="41"/>
      <c r="I55" s="41"/>
      <c r="J55" s="41"/>
      <c r="K55" s="41"/>
      <c r="L55" s="143"/>
      <c r="M55" s="41"/>
      <c r="N55" s="41"/>
      <c r="O55" s="41"/>
      <c r="P55" s="41"/>
      <c r="Q55" s="41"/>
      <c r="R55" s="144"/>
      <c r="S55" s="41"/>
      <c r="T55" s="39"/>
      <c r="U55" s="41"/>
      <c r="V55" s="145"/>
      <c r="W55" s="146"/>
      <c r="X55" s="146"/>
      <c r="Y55" s="146"/>
      <c r="Z55" s="144"/>
      <c r="AA55" s="144"/>
      <c r="AB55" s="147"/>
      <c r="AC55" s="148"/>
      <c r="AM55" s="279"/>
      <c r="AN55" s="142"/>
      <c r="AO55" s="41"/>
      <c r="AP55" s="41"/>
      <c r="AQ55" s="41"/>
      <c r="AR55" s="41"/>
      <c r="AS55" s="41"/>
      <c r="AT55" s="41"/>
      <c r="AU55" s="41"/>
      <c r="AV55" s="41"/>
      <c r="AW55" s="143"/>
      <c r="AX55" s="41"/>
      <c r="AY55" s="41"/>
      <c r="AZ55" s="41"/>
      <c r="BA55" s="41"/>
      <c r="BB55" s="41"/>
      <c r="BC55" s="144"/>
      <c r="BD55" s="41"/>
      <c r="BE55" s="39"/>
      <c r="BF55" s="41"/>
      <c r="BG55" s="145"/>
      <c r="BH55" s="146"/>
      <c r="BI55" s="146"/>
      <c r="BJ55" s="146"/>
      <c r="BK55" s="144"/>
      <c r="BL55" s="144"/>
      <c r="BM55" s="147"/>
      <c r="BN55" s="148"/>
    </row>
    <row r="56" spans="2:66" x14ac:dyDescent="0.3">
      <c r="B56" s="279"/>
      <c r="C56" s="142"/>
      <c r="D56" s="283" t="s">
        <v>61</v>
      </c>
      <c r="E56" s="284" t="s">
        <v>62</v>
      </c>
      <c r="F56" s="284" t="s">
        <v>65</v>
      </c>
      <c r="G56" s="284"/>
      <c r="H56" s="284" t="s">
        <v>0</v>
      </c>
      <c r="I56" s="284"/>
      <c r="J56" s="285" t="s">
        <v>69</v>
      </c>
      <c r="K56" s="285"/>
      <c r="L56" s="285"/>
      <c r="M56" s="285"/>
      <c r="N56" s="284" t="s">
        <v>49</v>
      </c>
      <c r="O56" s="284"/>
      <c r="P56" s="284" t="s">
        <v>50</v>
      </c>
      <c r="Q56" s="286"/>
      <c r="R56" s="287" t="s">
        <v>79</v>
      </c>
      <c r="S56" s="288"/>
      <c r="T56" s="288" t="s">
        <v>80</v>
      </c>
      <c r="U56" s="41"/>
      <c r="V56" s="149" t="s">
        <v>81</v>
      </c>
      <c r="W56" s="150"/>
      <c r="X56" s="150"/>
      <c r="Y56" s="150"/>
      <c r="Z56" s="150"/>
      <c r="AA56" s="150"/>
      <c r="AB56" s="151"/>
      <c r="AC56" s="152"/>
      <c r="AM56" s="279"/>
      <c r="AN56" s="142"/>
      <c r="AO56" s="283" t="s">
        <v>97</v>
      </c>
      <c r="AP56" s="284" t="s">
        <v>98</v>
      </c>
      <c r="AQ56" s="284" t="s">
        <v>65</v>
      </c>
      <c r="AR56" s="284"/>
      <c r="AS56" s="284" t="s">
        <v>0</v>
      </c>
      <c r="AT56" s="284"/>
      <c r="AU56" s="285" t="s">
        <v>69</v>
      </c>
      <c r="AV56" s="285"/>
      <c r="AW56" s="285"/>
      <c r="AX56" s="285"/>
      <c r="AY56" s="284" t="s">
        <v>49</v>
      </c>
      <c r="AZ56" s="284"/>
      <c r="BA56" s="284" t="s">
        <v>50</v>
      </c>
      <c r="BB56" s="286"/>
      <c r="BC56" s="287" t="s">
        <v>79</v>
      </c>
      <c r="BD56" s="288"/>
      <c r="BE56" s="288" t="s">
        <v>80</v>
      </c>
      <c r="BF56" s="41"/>
      <c r="BG56" s="149" t="s">
        <v>81</v>
      </c>
      <c r="BH56" s="150"/>
      <c r="BI56" s="150"/>
      <c r="BJ56" s="150"/>
      <c r="BK56" s="150"/>
      <c r="BL56" s="150"/>
      <c r="BM56" s="151"/>
      <c r="BN56" s="152"/>
    </row>
    <row r="57" spans="2:66" x14ac:dyDescent="0.3">
      <c r="B57" s="279"/>
      <c r="C57" s="142"/>
      <c r="D57" s="283"/>
      <c r="E57" s="284"/>
      <c r="F57" s="284"/>
      <c r="G57" s="284"/>
      <c r="H57" s="284"/>
      <c r="I57" s="284"/>
      <c r="J57" s="52" t="s">
        <v>1</v>
      </c>
      <c r="K57" s="52" t="s">
        <v>67</v>
      </c>
      <c r="L57" s="285" t="s">
        <v>70</v>
      </c>
      <c r="M57" s="285"/>
      <c r="N57" s="284"/>
      <c r="O57" s="284"/>
      <c r="P57" s="284"/>
      <c r="Q57" s="286"/>
      <c r="R57" s="289"/>
      <c r="S57" s="290"/>
      <c r="T57" s="290"/>
      <c r="U57" s="41"/>
      <c r="V57" s="153"/>
      <c r="W57" s="154"/>
      <c r="X57" s="154"/>
      <c r="Y57" s="154"/>
      <c r="Z57" s="154"/>
      <c r="AA57" s="154"/>
      <c r="AB57" s="155"/>
      <c r="AC57" s="152"/>
      <c r="AM57" s="279"/>
      <c r="AN57" s="142"/>
      <c r="AO57" s="283"/>
      <c r="AP57" s="284"/>
      <c r="AQ57" s="284"/>
      <c r="AR57" s="284"/>
      <c r="AS57" s="284"/>
      <c r="AT57" s="284"/>
      <c r="AU57" s="52" t="s">
        <v>1</v>
      </c>
      <c r="AV57" s="52" t="s">
        <v>67</v>
      </c>
      <c r="AW57" s="285" t="s">
        <v>70</v>
      </c>
      <c r="AX57" s="285"/>
      <c r="AY57" s="284"/>
      <c r="AZ57" s="284"/>
      <c r="BA57" s="284"/>
      <c r="BB57" s="286"/>
      <c r="BC57" s="289"/>
      <c r="BD57" s="290"/>
      <c r="BE57" s="290"/>
      <c r="BF57" s="41"/>
      <c r="BG57" s="153"/>
      <c r="BH57" s="154"/>
      <c r="BI57" s="154"/>
      <c r="BJ57" s="154"/>
      <c r="BK57" s="154"/>
      <c r="BL57" s="154"/>
      <c r="BM57" s="155"/>
      <c r="BN57" s="152"/>
    </row>
    <row r="58" spans="2:66" x14ac:dyDescent="0.3">
      <c r="B58" s="279"/>
      <c r="C58" s="142"/>
      <c r="D58" s="283"/>
      <c r="E58" s="291"/>
      <c r="F58" s="291"/>
      <c r="G58" s="291"/>
      <c r="H58" s="282" t="s">
        <v>66</v>
      </c>
      <c r="I58" s="282"/>
      <c r="J58" s="52" t="e">
        <f t="shared" ref="J58:J72" si="24">VLOOKUP(H58,$AF$2:$AJ$7,4,FALSE)</f>
        <v>#N/A</v>
      </c>
      <c r="K58" s="52" t="e">
        <f t="shared" ref="K58:K72" si="25">VLOOKUP(H58,$AF$2:$AJ$7,5,FALSE)</f>
        <v>#N/A</v>
      </c>
      <c r="L58" s="156" t="e">
        <f t="shared" ref="L58:L72" si="26">VLOOKUP(H58,$AF$2:$AJ$7,2,FALSE)</f>
        <v>#N/A</v>
      </c>
      <c r="M58" s="157" t="e">
        <f t="shared" ref="M58:M72" si="27">VLOOKUP(H58,$AF$2:$AI$7,3,FALSE)</f>
        <v>#N/A</v>
      </c>
      <c r="N58" s="282"/>
      <c r="O58" s="282"/>
      <c r="P58" s="282"/>
      <c r="Q58" s="282"/>
      <c r="R58" s="158"/>
      <c r="S58" s="159" t="e">
        <f t="shared" ref="S58:S72" si="28">VLOOKUP(H58,$AF$2:$AI$7,3,FALSE)</f>
        <v>#N/A</v>
      </c>
      <c r="T58" s="160" t="e">
        <f>1-(R58/L58)</f>
        <v>#N/A</v>
      </c>
      <c r="U58" s="41"/>
      <c r="V58" s="161" t="s">
        <v>0</v>
      </c>
      <c r="W58" s="162" t="s">
        <v>84</v>
      </c>
      <c r="X58" s="163" t="s">
        <v>1</v>
      </c>
      <c r="Y58" s="292" t="s">
        <v>82</v>
      </c>
      <c r="Z58" s="293"/>
      <c r="AA58" s="294" t="s">
        <v>83</v>
      </c>
      <c r="AB58" s="295"/>
      <c r="AC58" s="148"/>
      <c r="AM58" s="279"/>
      <c r="AN58" s="142"/>
      <c r="AO58" s="283"/>
      <c r="AP58" s="291"/>
      <c r="AQ58" s="291">
        <v>4</v>
      </c>
      <c r="AR58" s="291"/>
      <c r="AS58" s="282" t="s">
        <v>66</v>
      </c>
      <c r="AT58" s="282"/>
      <c r="AU58" s="52" t="e">
        <f t="shared" ref="AU58:AU72" si="29">VLOOKUP(AS58,$AF$2:$AJ$7,4,FALSE)</f>
        <v>#N/A</v>
      </c>
      <c r="AV58" s="52" t="e">
        <f t="shared" ref="AV58:AV72" si="30">VLOOKUP(AS58,$AF$2:$AJ$7,5,FALSE)</f>
        <v>#N/A</v>
      </c>
      <c r="AW58" s="156" t="e">
        <f t="shared" ref="AW58:AW72" si="31">VLOOKUP(AS58,$AF$2:$AJ$7,2,FALSE)</f>
        <v>#N/A</v>
      </c>
      <c r="AX58" s="157" t="e">
        <f t="shared" ref="AX58:AX72" si="32">VLOOKUP(AS58,$AF$2:$AI$7,3,FALSE)</f>
        <v>#N/A</v>
      </c>
      <c r="AY58" s="282"/>
      <c r="AZ58" s="282"/>
      <c r="BA58" s="282"/>
      <c r="BB58" s="282"/>
      <c r="BC58" s="158"/>
      <c r="BD58" s="159" t="e">
        <f>VLOOKUP(AS58,$AF$2:$AI$7,3,FALSE)</f>
        <v>#N/A</v>
      </c>
      <c r="BE58" s="160" t="e">
        <f>1-(BC58/AW58)</f>
        <v>#N/A</v>
      </c>
      <c r="BF58" s="41"/>
      <c r="BG58" s="161" t="s">
        <v>0</v>
      </c>
      <c r="BH58" s="162" t="s">
        <v>84</v>
      </c>
      <c r="BI58" s="163" t="s">
        <v>1</v>
      </c>
      <c r="BJ58" s="292" t="s">
        <v>82</v>
      </c>
      <c r="BK58" s="293"/>
      <c r="BL58" s="294" t="s">
        <v>83</v>
      </c>
      <c r="BM58" s="295"/>
      <c r="BN58" s="148"/>
    </row>
    <row r="59" spans="2:66" x14ac:dyDescent="0.3">
      <c r="B59" s="279"/>
      <c r="C59" s="142"/>
      <c r="D59" s="283"/>
      <c r="E59" s="291"/>
      <c r="F59" s="291"/>
      <c r="G59" s="291"/>
      <c r="H59" s="282" t="s">
        <v>66</v>
      </c>
      <c r="I59" s="282"/>
      <c r="J59" s="52" t="e">
        <f t="shared" si="24"/>
        <v>#N/A</v>
      </c>
      <c r="K59" s="52" t="e">
        <f t="shared" si="25"/>
        <v>#N/A</v>
      </c>
      <c r="L59" s="156" t="e">
        <f t="shared" si="26"/>
        <v>#N/A</v>
      </c>
      <c r="M59" s="157" t="e">
        <f t="shared" si="27"/>
        <v>#N/A</v>
      </c>
      <c r="N59" s="282"/>
      <c r="O59" s="282"/>
      <c r="P59" s="282"/>
      <c r="Q59" s="282"/>
      <c r="R59" s="164"/>
      <c r="S59" s="157" t="e">
        <f t="shared" si="28"/>
        <v>#N/A</v>
      </c>
      <c r="T59" s="160" t="e">
        <f t="shared" ref="T59:T72" si="33">1-(R59/L59)</f>
        <v>#N/A</v>
      </c>
      <c r="U59" s="41"/>
      <c r="V59" s="165" t="s">
        <v>29</v>
      </c>
      <c r="W59" s="166">
        <f>'Info Base'!$B$8</f>
        <v>8</v>
      </c>
      <c r="X59" s="166">
        <f>'Info Base'!$C$8</f>
        <v>1</v>
      </c>
      <c r="Y59" s="167" t="e">
        <f ca="1">AVERAGEIF(H58:I72,$AF$2,L58:L72)</f>
        <v>#DIV/0!</v>
      </c>
      <c r="Z59" s="167" t="e">
        <f ca="1">Y59*X59*W59*F58</f>
        <v>#DIV/0!</v>
      </c>
      <c r="AA59" s="168" t="e">
        <f ca="1">AVERAGEIF(H58:I72,$AF$2,R58:R72)</f>
        <v>#DIV/0!</v>
      </c>
      <c r="AB59" s="168" t="e">
        <f ca="1">AA59*X59*W59*F58</f>
        <v>#DIV/0!</v>
      </c>
      <c r="AC59" s="148"/>
      <c r="AM59" s="279"/>
      <c r="AN59" s="142"/>
      <c r="AO59" s="283"/>
      <c r="AP59" s="291"/>
      <c r="AQ59" s="291"/>
      <c r="AR59" s="291"/>
      <c r="AS59" s="282" t="s">
        <v>66</v>
      </c>
      <c r="AT59" s="282"/>
      <c r="AU59" s="52" t="e">
        <f t="shared" si="29"/>
        <v>#N/A</v>
      </c>
      <c r="AV59" s="52" t="e">
        <f t="shared" si="30"/>
        <v>#N/A</v>
      </c>
      <c r="AW59" s="156" t="e">
        <f t="shared" si="31"/>
        <v>#N/A</v>
      </c>
      <c r="AX59" s="157" t="e">
        <f t="shared" si="32"/>
        <v>#N/A</v>
      </c>
      <c r="AY59" s="282"/>
      <c r="AZ59" s="282"/>
      <c r="BA59" s="282"/>
      <c r="BB59" s="282"/>
      <c r="BC59" s="164"/>
      <c r="BD59" s="157" t="e">
        <f t="shared" ref="BD59:BD72" si="34">VLOOKUP(AS59,$AF$2:$AI$7,3,FALSE)</f>
        <v>#N/A</v>
      </c>
      <c r="BE59" s="160" t="e">
        <f t="shared" ref="BE59:BE72" si="35">1-(BC59/AW59)</f>
        <v>#N/A</v>
      </c>
      <c r="BF59" s="41"/>
      <c r="BG59" s="165" t="s">
        <v>29</v>
      </c>
      <c r="BH59" s="166">
        <f>'Info Base'!$B$8</f>
        <v>8</v>
      </c>
      <c r="BI59" s="166">
        <f>'Info Base'!$C$8</f>
        <v>1</v>
      </c>
      <c r="BJ59" s="167" t="e">
        <f ca="1">AVERAGEIF(AS58:AT72,$AF$2,AW58:AW72)</f>
        <v>#DIV/0!</v>
      </c>
      <c r="BK59" s="167" t="e">
        <f ca="1">BJ59*BI59*BH59*AQ58</f>
        <v>#DIV/0!</v>
      </c>
      <c r="BL59" s="168" t="e">
        <f ca="1">AVERAGEIF(AS58:AT72,$AF$2,BC58:BC72)</f>
        <v>#DIV/0!</v>
      </c>
      <c r="BM59" s="168" t="e">
        <f ca="1">BL59*BI59*BH59*AQ58</f>
        <v>#DIV/0!</v>
      </c>
      <c r="BN59" s="148"/>
    </row>
    <row r="60" spans="2:66" x14ac:dyDescent="0.3">
      <c r="B60" s="279"/>
      <c r="C60" s="142"/>
      <c r="D60" s="283"/>
      <c r="E60" s="291"/>
      <c r="F60" s="291"/>
      <c r="G60" s="291"/>
      <c r="H60" s="282" t="s">
        <v>66</v>
      </c>
      <c r="I60" s="282"/>
      <c r="J60" s="52" t="e">
        <f t="shared" si="24"/>
        <v>#N/A</v>
      </c>
      <c r="K60" s="52" t="e">
        <f t="shared" si="25"/>
        <v>#N/A</v>
      </c>
      <c r="L60" s="156" t="e">
        <f t="shared" si="26"/>
        <v>#N/A</v>
      </c>
      <c r="M60" s="157" t="e">
        <f t="shared" si="27"/>
        <v>#N/A</v>
      </c>
      <c r="N60" s="282"/>
      <c r="O60" s="282"/>
      <c r="P60" s="282"/>
      <c r="Q60" s="282"/>
      <c r="R60" s="164"/>
      <c r="S60" s="157" t="e">
        <f t="shared" si="28"/>
        <v>#N/A</v>
      </c>
      <c r="T60" s="160" t="e">
        <f t="shared" si="33"/>
        <v>#N/A</v>
      </c>
      <c r="U60" s="41"/>
      <c r="V60" s="165" t="s">
        <v>30</v>
      </c>
      <c r="W60" s="166">
        <v>1</v>
      </c>
      <c r="X60" s="166">
        <f>'Info Base'!$C$7</f>
        <v>5</v>
      </c>
      <c r="Y60" s="167" t="e">
        <f ca="1">AVERAGEIF(H58:I72,$AF$3,L58:L72)</f>
        <v>#DIV/0!</v>
      </c>
      <c r="Z60" s="167" t="e">
        <f ca="1">Y60*X60*W60*F58</f>
        <v>#DIV/0!</v>
      </c>
      <c r="AA60" s="168" t="e">
        <f ca="1">AVERAGEIF(H58:I72,$AF$3,R58:R72)</f>
        <v>#DIV/0!</v>
      </c>
      <c r="AB60" s="168" t="e">
        <f ca="1">AA60*X60*W60*F58</f>
        <v>#DIV/0!</v>
      </c>
      <c r="AC60" s="148"/>
      <c r="AM60" s="279"/>
      <c r="AN60" s="142"/>
      <c r="AO60" s="283"/>
      <c r="AP60" s="291"/>
      <c r="AQ60" s="291"/>
      <c r="AR60" s="291"/>
      <c r="AS60" s="282" t="s">
        <v>66</v>
      </c>
      <c r="AT60" s="282"/>
      <c r="AU60" s="52" t="e">
        <f t="shared" si="29"/>
        <v>#N/A</v>
      </c>
      <c r="AV60" s="52" t="e">
        <f t="shared" si="30"/>
        <v>#N/A</v>
      </c>
      <c r="AW60" s="156" t="e">
        <f t="shared" si="31"/>
        <v>#N/A</v>
      </c>
      <c r="AX60" s="157" t="e">
        <f t="shared" si="32"/>
        <v>#N/A</v>
      </c>
      <c r="AY60" s="282"/>
      <c r="AZ60" s="282"/>
      <c r="BA60" s="282"/>
      <c r="BB60" s="282"/>
      <c r="BC60" s="164"/>
      <c r="BD60" s="157" t="e">
        <f t="shared" si="34"/>
        <v>#N/A</v>
      </c>
      <c r="BE60" s="160" t="e">
        <f t="shared" si="35"/>
        <v>#N/A</v>
      </c>
      <c r="BF60" s="41"/>
      <c r="BG60" s="165" t="s">
        <v>30</v>
      </c>
      <c r="BH60" s="166">
        <v>1</v>
      </c>
      <c r="BI60" s="166">
        <f>'Info Base'!$C$7</f>
        <v>5</v>
      </c>
      <c r="BJ60" s="167" t="e">
        <f ca="1">AVERAGEIF(AS58:AT72,$AF$3,AW58:AW72)</f>
        <v>#DIV/0!</v>
      </c>
      <c r="BK60" s="167" t="e">
        <f ca="1">BJ60*BI60*BH60*AQ58</f>
        <v>#DIV/0!</v>
      </c>
      <c r="BL60" s="168" t="e">
        <f ca="1">AVERAGEIF(AS58:AT72,$AF$3,BC58:BC72)</f>
        <v>#DIV/0!</v>
      </c>
      <c r="BM60" s="168" t="e">
        <f ca="1">BL60*BI60*BH60*AQ58</f>
        <v>#DIV/0!</v>
      </c>
      <c r="BN60" s="148"/>
    </row>
    <row r="61" spans="2:66" x14ac:dyDescent="0.3">
      <c r="B61" s="279"/>
      <c r="C61" s="142"/>
      <c r="D61" s="283"/>
      <c r="E61" s="291"/>
      <c r="F61" s="291"/>
      <c r="G61" s="291"/>
      <c r="H61" s="282" t="s">
        <v>66</v>
      </c>
      <c r="I61" s="282"/>
      <c r="J61" s="52" t="e">
        <f t="shared" si="24"/>
        <v>#N/A</v>
      </c>
      <c r="K61" s="52" t="e">
        <f t="shared" si="25"/>
        <v>#N/A</v>
      </c>
      <c r="L61" s="156" t="e">
        <f t="shared" si="26"/>
        <v>#N/A</v>
      </c>
      <c r="M61" s="157" t="e">
        <f t="shared" si="27"/>
        <v>#N/A</v>
      </c>
      <c r="N61" s="282"/>
      <c r="O61" s="282"/>
      <c r="P61" s="282"/>
      <c r="Q61" s="282"/>
      <c r="R61" s="164"/>
      <c r="S61" s="157" t="e">
        <f t="shared" si="28"/>
        <v>#N/A</v>
      </c>
      <c r="T61" s="160" t="e">
        <f t="shared" si="33"/>
        <v>#N/A</v>
      </c>
      <c r="U61" s="169"/>
      <c r="V61" s="165" t="s">
        <v>31</v>
      </c>
      <c r="W61" s="166">
        <v>1</v>
      </c>
      <c r="X61" s="166">
        <v>0</v>
      </c>
      <c r="Y61" s="166"/>
      <c r="Z61" s="170">
        <v>0</v>
      </c>
      <c r="AA61" s="170"/>
      <c r="AB61" s="171">
        <v>0</v>
      </c>
      <c r="AC61" s="148"/>
      <c r="AM61" s="279"/>
      <c r="AN61" s="142"/>
      <c r="AO61" s="283"/>
      <c r="AP61" s="291"/>
      <c r="AQ61" s="291"/>
      <c r="AR61" s="291"/>
      <c r="AS61" s="282" t="s">
        <v>66</v>
      </c>
      <c r="AT61" s="282"/>
      <c r="AU61" s="52" t="e">
        <f t="shared" si="29"/>
        <v>#N/A</v>
      </c>
      <c r="AV61" s="52" t="e">
        <f t="shared" si="30"/>
        <v>#N/A</v>
      </c>
      <c r="AW61" s="156" t="e">
        <f t="shared" si="31"/>
        <v>#N/A</v>
      </c>
      <c r="AX61" s="157" t="e">
        <f t="shared" si="32"/>
        <v>#N/A</v>
      </c>
      <c r="AY61" s="282"/>
      <c r="AZ61" s="282"/>
      <c r="BA61" s="282"/>
      <c r="BB61" s="282"/>
      <c r="BC61" s="164"/>
      <c r="BD61" s="157" t="e">
        <f t="shared" si="34"/>
        <v>#N/A</v>
      </c>
      <c r="BE61" s="160" t="e">
        <f t="shared" si="35"/>
        <v>#N/A</v>
      </c>
      <c r="BF61" s="169"/>
      <c r="BG61" s="165" t="s">
        <v>31</v>
      </c>
      <c r="BH61" s="166">
        <v>1</v>
      </c>
      <c r="BI61" s="166">
        <v>0</v>
      </c>
      <c r="BJ61" s="166"/>
      <c r="BK61" s="170">
        <v>0</v>
      </c>
      <c r="BL61" s="170"/>
      <c r="BM61" s="171">
        <v>0</v>
      </c>
      <c r="BN61" s="148"/>
    </row>
    <row r="62" spans="2:66" x14ac:dyDescent="0.3">
      <c r="B62" s="279"/>
      <c r="C62" s="142"/>
      <c r="D62" s="283"/>
      <c r="E62" s="291"/>
      <c r="F62" s="291"/>
      <c r="G62" s="291"/>
      <c r="H62" s="282" t="s">
        <v>66</v>
      </c>
      <c r="I62" s="282"/>
      <c r="J62" s="52" t="e">
        <f t="shared" si="24"/>
        <v>#N/A</v>
      </c>
      <c r="K62" s="52" t="e">
        <f t="shared" si="25"/>
        <v>#N/A</v>
      </c>
      <c r="L62" s="156" t="e">
        <f t="shared" si="26"/>
        <v>#N/A</v>
      </c>
      <c r="M62" s="157" t="e">
        <f t="shared" si="27"/>
        <v>#N/A</v>
      </c>
      <c r="N62" s="282"/>
      <c r="O62" s="282"/>
      <c r="P62" s="282"/>
      <c r="Q62" s="282"/>
      <c r="R62" s="164"/>
      <c r="S62" s="157" t="e">
        <f t="shared" si="28"/>
        <v>#N/A</v>
      </c>
      <c r="T62" s="160" t="e">
        <f t="shared" si="33"/>
        <v>#N/A</v>
      </c>
      <c r="U62" s="41"/>
      <c r="V62" s="165" t="s">
        <v>6</v>
      </c>
      <c r="W62" s="166">
        <f>'Info Base'!$B$9</f>
        <v>1</v>
      </c>
      <c r="X62" s="166">
        <f>'Info Base'!$C$9</f>
        <v>5</v>
      </c>
      <c r="Y62" s="167" t="e">
        <f ca="1">AVERAGEIF(H58:I72,$AF$5,L58:L72)</f>
        <v>#DIV/0!</v>
      </c>
      <c r="Z62" s="167" t="e">
        <f ca="1">Y62*X62*W62*F58</f>
        <v>#DIV/0!</v>
      </c>
      <c r="AA62" s="168" t="e">
        <f ca="1">AVERAGEIF(H58:I72,$AF$5,R58:R72)</f>
        <v>#DIV/0!</v>
      </c>
      <c r="AB62" s="168" t="e">
        <f ca="1">AA62*X62*W62*F58</f>
        <v>#DIV/0!</v>
      </c>
      <c r="AC62" s="148"/>
      <c r="AM62" s="279"/>
      <c r="AN62" s="142"/>
      <c r="AO62" s="283"/>
      <c r="AP62" s="291"/>
      <c r="AQ62" s="291"/>
      <c r="AR62" s="291"/>
      <c r="AS62" s="282" t="s">
        <v>66</v>
      </c>
      <c r="AT62" s="282"/>
      <c r="AU62" s="52" t="e">
        <f t="shared" si="29"/>
        <v>#N/A</v>
      </c>
      <c r="AV62" s="52" t="e">
        <f t="shared" si="30"/>
        <v>#N/A</v>
      </c>
      <c r="AW62" s="156" t="e">
        <f t="shared" si="31"/>
        <v>#N/A</v>
      </c>
      <c r="AX62" s="157" t="e">
        <f t="shared" si="32"/>
        <v>#N/A</v>
      </c>
      <c r="AY62" s="282"/>
      <c r="AZ62" s="282"/>
      <c r="BA62" s="282"/>
      <c r="BB62" s="282"/>
      <c r="BC62" s="164"/>
      <c r="BD62" s="157" t="e">
        <f t="shared" si="34"/>
        <v>#N/A</v>
      </c>
      <c r="BE62" s="160" t="e">
        <f t="shared" si="35"/>
        <v>#N/A</v>
      </c>
      <c r="BF62" s="41"/>
      <c r="BG62" s="165" t="s">
        <v>6</v>
      </c>
      <c r="BH62" s="166">
        <f>'Info Base'!$B$9</f>
        <v>1</v>
      </c>
      <c r="BI62" s="166">
        <f>'Info Base'!$C$9</f>
        <v>5</v>
      </c>
      <c r="BJ62" s="167" t="e">
        <f ca="1">AVERAGEIF(AS58:AT72,$AF$5,AW58:AW72)</f>
        <v>#DIV/0!</v>
      </c>
      <c r="BK62" s="167" t="e">
        <f ca="1">BJ62*BI62*BH62*AQ58</f>
        <v>#DIV/0!</v>
      </c>
      <c r="BL62" s="168" t="e">
        <f ca="1">AVERAGEIF(AS58:AT72,$AF$5,BC58:BC72)</f>
        <v>#DIV/0!</v>
      </c>
      <c r="BM62" s="168" t="e">
        <f ca="1">BL62*BI62*BH62*AQ58</f>
        <v>#DIV/0!</v>
      </c>
      <c r="BN62" s="148"/>
    </row>
    <row r="63" spans="2:66" x14ac:dyDescent="0.3">
      <c r="B63" s="279"/>
      <c r="C63" s="142"/>
      <c r="D63" s="283"/>
      <c r="E63" s="291"/>
      <c r="F63" s="291"/>
      <c r="G63" s="291"/>
      <c r="H63" s="282" t="s">
        <v>66</v>
      </c>
      <c r="I63" s="282"/>
      <c r="J63" s="52" t="e">
        <f t="shared" si="24"/>
        <v>#N/A</v>
      </c>
      <c r="K63" s="52" t="e">
        <f t="shared" si="25"/>
        <v>#N/A</v>
      </c>
      <c r="L63" s="156" t="e">
        <f t="shared" si="26"/>
        <v>#N/A</v>
      </c>
      <c r="M63" s="157" t="e">
        <f t="shared" si="27"/>
        <v>#N/A</v>
      </c>
      <c r="N63" s="282"/>
      <c r="O63" s="282"/>
      <c r="P63" s="282"/>
      <c r="Q63" s="282"/>
      <c r="R63" s="164"/>
      <c r="S63" s="157" t="e">
        <f t="shared" si="28"/>
        <v>#N/A</v>
      </c>
      <c r="T63" s="160" t="e">
        <f t="shared" si="33"/>
        <v>#N/A</v>
      </c>
      <c r="U63" s="41"/>
      <c r="V63" s="172" t="s">
        <v>7</v>
      </c>
      <c r="W63" s="173">
        <f>'Info Base'!$B$10</f>
        <v>1</v>
      </c>
      <c r="X63" s="173">
        <f>'Info Base'!$C$10</f>
        <v>4</v>
      </c>
      <c r="Y63" s="167" t="e">
        <f ca="1">AVERAGEIF(H58:I72,$AF$6,L58:L72)</f>
        <v>#DIV/0!</v>
      </c>
      <c r="Z63" s="167" t="e">
        <f ca="1">Y63*X63*W63*F58</f>
        <v>#DIV/0!</v>
      </c>
      <c r="AA63" s="168" t="e">
        <f ca="1">AVERAGEIF(H58:I72,$AF$6,R58:R72)</f>
        <v>#DIV/0!</v>
      </c>
      <c r="AB63" s="168" t="e">
        <f ca="1">AA63*X63*W63*F58</f>
        <v>#DIV/0!</v>
      </c>
      <c r="AC63" s="148"/>
      <c r="AM63" s="279"/>
      <c r="AN63" s="142"/>
      <c r="AO63" s="283"/>
      <c r="AP63" s="291"/>
      <c r="AQ63" s="291"/>
      <c r="AR63" s="291"/>
      <c r="AS63" s="282" t="s">
        <v>66</v>
      </c>
      <c r="AT63" s="282"/>
      <c r="AU63" s="52" t="e">
        <f t="shared" si="29"/>
        <v>#N/A</v>
      </c>
      <c r="AV63" s="52" t="e">
        <f t="shared" si="30"/>
        <v>#N/A</v>
      </c>
      <c r="AW63" s="156" t="e">
        <f t="shared" si="31"/>
        <v>#N/A</v>
      </c>
      <c r="AX63" s="157" t="e">
        <f t="shared" si="32"/>
        <v>#N/A</v>
      </c>
      <c r="AY63" s="282"/>
      <c r="AZ63" s="282"/>
      <c r="BA63" s="282"/>
      <c r="BB63" s="282"/>
      <c r="BC63" s="164"/>
      <c r="BD63" s="157" t="e">
        <f t="shared" si="34"/>
        <v>#N/A</v>
      </c>
      <c r="BE63" s="160" t="e">
        <f t="shared" si="35"/>
        <v>#N/A</v>
      </c>
      <c r="BF63" s="41"/>
      <c r="BG63" s="172" t="s">
        <v>7</v>
      </c>
      <c r="BH63" s="173">
        <f>'Info Base'!$B$10</f>
        <v>1</v>
      </c>
      <c r="BI63" s="173">
        <f>'Info Base'!$C$10</f>
        <v>4</v>
      </c>
      <c r="BJ63" s="167" t="e">
        <f ca="1">AVERAGEIF(AS58:AT72,$AF$6,AW58:AW72)</f>
        <v>#DIV/0!</v>
      </c>
      <c r="BK63" s="167" t="e">
        <f ca="1">BJ63*BI63*BH63*AQ58</f>
        <v>#DIV/0!</v>
      </c>
      <c r="BL63" s="168" t="e">
        <f ca="1">AVERAGEIF(AS58:AT72,$AF$6,BC58:BC72)</f>
        <v>#DIV/0!</v>
      </c>
      <c r="BM63" s="168" t="e">
        <f ca="1">BL63*BI63*BH63*AQ58</f>
        <v>#DIV/0!</v>
      </c>
      <c r="BN63" s="148"/>
    </row>
    <row r="64" spans="2:66" x14ac:dyDescent="0.3">
      <c r="B64" s="279"/>
      <c r="C64" s="142"/>
      <c r="D64" s="283"/>
      <c r="E64" s="291"/>
      <c r="F64" s="291"/>
      <c r="G64" s="291"/>
      <c r="H64" s="282" t="s">
        <v>66</v>
      </c>
      <c r="I64" s="282"/>
      <c r="J64" s="52" t="e">
        <f t="shared" si="24"/>
        <v>#N/A</v>
      </c>
      <c r="K64" s="52" t="e">
        <f t="shared" si="25"/>
        <v>#N/A</v>
      </c>
      <c r="L64" s="156" t="e">
        <f t="shared" si="26"/>
        <v>#N/A</v>
      </c>
      <c r="M64" s="157" t="e">
        <f t="shared" si="27"/>
        <v>#N/A</v>
      </c>
      <c r="N64" s="282"/>
      <c r="O64" s="282"/>
      <c r="P64" s="282"/>
      <c r="Q64" s="282"/>
      <c r="R64" s="164"/>
      <c r="S64" s="157" t="e">
        <f t="shared" si="28"/>
        <v>#N/A</v>
      </c>
      <c r="T64" s="160" t="e">
        <f t="shared" si="33"/>
        <v>#N/A</v>
      </c>
      <c r="U64" s="41"/>
      <c r="V64" s="174" t="s">
        <v>76</v>
      </c>
      <c r="W64" s="175">
        <v>1</v>
      </c>
      <c r="X64" s="175">
        <v>1</v>
      </c>
      <c r="Y64" s="175"/>
      <c r="Z64" s="167" t="e">
        <f ca="1">AVERAGEIF(H58:I72,$AF$7,L58:L72)</f>
        <v>#DIV/0!</v>
      </c>
      <c r="AA64" s="167"/>
      <c r="AB64" s="168" t="e">
        <f ca="1">AVERAGEIF(H58:I72,$AF$7,R58:R72)</f>
        <v>#DIV/0!</v>
      </c>
      <c r="AC64" s="148"/>
      <c r="AM64" s="279"/>
      <c r="AN64" s="142"/>
      <c r="AO64" s="283"/>
      <c r="AP64" s="291"/>
      <c r="AQ64" s="291"/>
      <c r="AR64" s="291"/>
      <c r="AS64" s="282" t="s">
        <v>66</v>
      </c>
      <c r="AT64" s="282"/>
      <c r="AU64" s="52" t="e">
        <f t="shared" si="29"/>
        <v>#N/A</v>
      </c>
      <c r="AV64" s="52" t="e">
        <f t="shared" si="30"/>
        <v>#N/A</v>
      </c>
      <c r="AW64" s="156" t="e">
        <f t="shared" si="31"/>
        <v>#N/A</v>
      </c>
      <c r="AX64" s="157" t="e">
        <f t="shared" si="32"/>
        <v>#N/A</v>
      </c>
      <c r="AY64" s="282"/>
      <c r="AZ64" s="282"/>
      <c r="BA64" s="282"/>
      <c r="BB64" s="282"/>
      <c r="BC64" s="164"/>
      <c r="BD64" s="157" t="e">
        <f t="shared" si="34"/>
        <v>#N/A</v>
      </c>
      <c r="BE64" s="160" t="e">
        <f t="shared" si="35"/>
        <v>#N/A</v>
      </c>
      <c r="BF64" s="41"/>
      <c r="BG64" s="174" t="s">
        <v>76</v>
      </c>
      <c r="BH64" s="175">
        <v>1</v>
      </c>
      <c r="BI64" s="175">
        <v>1</v>
      </c>
      <c r="BJ64" s="175" t="e">
        <f ca="1">AVERAGEIF(AS58:AT72,$AF$7,AW58:AW72)</f>
        <v>#DIV/0!</v>
      </c>
      <c r="BK64" s="167" t="e">
        <f ca="1">BJ64*BI64*BH64</f>
        <v>#DIV/0!</v>
      </c>
      <c r="BL64" s="167" t="e">
        <f ca="1">AVERAGEIF(AS58:AT72,$AF$7,BC58:BC72)</f>
        <v>#DIV/0!</v>
      </c>
      <c r="BM64" s="168" t="e">
        <f ca="1">BL64*BI64*BH64</f>
        <v>#DIV/0!</v>
      </c>
      <c r="BN64" s="148"/>
    </row>
    <row r="65" spans="2:66" x14ac:dyDescent="0.3">
      <c r="B65" s="279"/>
      <c r="C65" s="142"/>
      <c r="D65" s="283"/>
      <c r="E65" s="291"/>
      <c r="F65" s="291"/>
      <c r="G65" s="291"/>
      <c r="H65" s="282" t="s">
        <v>66</v>
      </c>
      <c r="I65" s="282"/>
      <c r="J65" s="52" t="e">
        <f t="shared" si="24"/>
        <v>#N/A</v>
      </c>
      <c r="K65" s="52" t="e">
        <f t="shared" si="25"/>
        <v>#N/A</v>
      </c>
      <c r="L65" s="156" t="e">
        <f t="shared" si="26"/>
        <v>#N/A</v>
      </c>
      <c r="M65" s="157" t="e">
        <f t="shared" si="27"/>
        <v>#N/A</v>
      </c>
      <c r="N65" s="282"/>
      <c r="O65" s="282"/>
      <c r="P65" s="282"/>
      <c r="Q65" s="282"/>
      <c r="R65" s="164"/>
      <c r="S65" s="157" t="e">
        <f t="shared" si="28"/>
        <v>#N/A</v>
      </c>
      <c r="T65" s="160" t="e">
        <f t="shared" si="33"/>
        <v>#N/A</v>
      </c>
      <c r="U65" s="41"/>
      <c r="V65" s="176" t="s">
        <v>85</v>
      </c>
      <c r="W65" s="176"/>
      <c r="X65" s="176"/>
      <c r="Y65" s="177"/>
      <c r="Z65" s="178" t="e">
        <f ca="1">SUM(Z59:Z64)</f>
        <v>#DIV/0!</v>
      </c>
      <c r="AA65" s="178"/>
      <c r="AB65" s="178" t="e">
        <f ca="1">SUM(AB59:AB64)</f>
        <v>#DIV/0!</v>
      </c>
      <c r="AC65" s="148"/>
      <c r="AM65" s="279"/>
      <c r="AN65" s="142"/>
      <c r="AO65" s="283"/>
      <c r="AP65" s="291"/>
      <c r="AQ65" s="291"/>
      <c r="AR65" s="291"/>
      <c r="AS65" s="282" t="s">
        <v>66</v>
      </c>
      <c r="AT65" s="282"/>
      <c r="AU65" s="52" t="e">
        <f t="shared" si="29"/>
        <v>#N/A</v>
      </c>
      <c r="AV65" s="52" t="e">
        <f t="shared" si="30"/>
        <v>#N/A</v>
      </c>
      <c r="AW65" s="156" t="e">
        <f t="shared" si="31"/>
        <v>#N/A</v>
      </c>
      <c r="AX65" s="157" t="e">
        <f t="shared" si="32"/>
        <v>#N/A</v>
      </c>
      <c r="AY65" s="282"/>
      <c r="AZ65" s="282"/>
      <c r="BA65" s="282"/>
      <c r="BB65" s="282"/>
      <c r="BC65" s="164"/>
      <c r="BD65" s="157" t="e">
        <f t="shared" si="34"/>
        <v>#N/A</v>
      </c>
      <c r="BE65" s="160" t="e">
        <f t="shared" si="35"/>
        <v>#N/A</v>
      </c>
      <c r="BF65" s="41"/>
      <c r="BG65" s="176" t="s">
        <v>85</v>
      </c>
      <c r="BH65" s="176"/>
      <c r="BI65" s="176"/>
      <c r="BJ65" s="177"/>
      <c r="BK65" s="178" t="e">
        <f ca="1">SUM(BK59:BK64)</f>
        <v>#DIV/0!</v>
      </c>
      <c r="BL65" s="178"/>
      <c r="BM65" s="178" t="e">
        <f ca="1">SUM(BM59:BM64)</f>
        <v>#DIV/0!</v>
      </c>
      <c r="BN65" s="148"/>
    </row>
    <row r="66" spans="2:66" x14ac:dyDescent="0.3">
      <c r="B66" s="279"/>
      <c r="C66" s="142"/>
      <c r="D66" s="283"/>
      <c r="E66" s="291"/>
      <c r="F66" s="291"/>
      <c r="G66" s="291"/>
      <c r="H66" s="282" t="s">
        <v>66</v>
      </c>
      <c r="I66" s="282"/>
      <c r="J66" s="52" t="e">
        <f t="shared" si="24"/>
        <v>#N/A</v>
      </c>
      <c r="K66" s="52" t="e">
        <f t="shared" si="25"/>
        <v>#N/A</v>
      </c>
      <c r="L66" s="156" t="e">
        <f t="shared" si="26"/>
        <v>#N/A</v>
      </c>
      <c r="M66" s="157" t="e">
        <f t="shared" si="27"/>
        <v>#N/A</v>
      </c>
      <c r="N66" s="282"/>
      <c r="O66" s="282"/>
      <c r="P66" s="282"/>
      <c r="Q66" s="282"/>
      <c r="R66" s="164"/>
      <c r="S66" s="157" t="e">
        <f t="shared" si="28"/>
        <v>#N/A</v>
      </c>
      <c r="T66" s="160" t="e">
        <f t="shared" si="33"/>
        <v>#N/A</v>
      </c>
      <c r="U66" s="41"/>
      <c r="V66" s="145"/>
      <c r="W66" s="146"/>
      <c r="X66" s="146"/>
      <c r="Y66" s="146"/>
      <c r="Z66" s="144"/>
      <c r="AA66" s="144"/>
      <c r="AB66" s="147"/>
      <c r="AC66" s="148"/>
      <c r="AM66" s="279"/>
      <c r="AN66" s="142"/>
      <c r="AO66" s="283"/>
      <c r="AP66" s="291"/>
      <c r="AQ66" s="291"/>
      <c r="AR66" s="291"/>
      <c r="AS66" s="282" t="s">
        <v>66</v>
      </c>
      <c r="AT66" s="282"/>
      <c r="AU66" s="52" t="e">
        <f t="shared" si="29"/>
        <v>#N/A</v>
      </c>
      <c r="AV66" s="52" t="e">
        <f t="shared" si="30"/>
        <v>#N/A</v>
      </c>
      <c r="AW66" s="156" t="e">
        <f t="shared" si="31"/>
        <v>#N/A</v>
      </c>
      <c r="AX66" s="157" t="e">
        <f t="shared" si="32"/>
        <v>#N/A</v>
      </c>
      <c r="AY66" s="282"/>
      <c r="AZ66" s="282"/>
      <c r="BA66" s="282"/>
      <c r="BB66" s="282"/>
      <c r="BC66" s="164"/>
      <c r="BD66" s="157" t="e">
        <f t="shared" si="34"/>
        <v>#N/A</v>
      </c>
      <c r="BE66" s="160" t="e">
        <f t="shared" si="35"/>
        <v>#N/A</v>
      </c>
      <c r="BF66" s="41"/>
      <c r="BG66" s="145"/>
      <c r="BH66" s="146"/>
      <c r="BI66" s="146"/>
      <c r="BJ66" s="146"/>
      <c r="BK66" s="144"/>
      <c r="BL66" s="144"/>
      <c r="BM66" s="147"/>
      <c r="BN66" s="148"/>
    </row>
    <row r="67" spans="2:66" x14ac:dyDescent="0.3">
      <c r="B67" s="279"/>
      <c r="C67" s="142"/>
      <c r="D67" s="283"/>
      <c r="E67" s="291"/>
      <c r="F67" s="291"/>
      <c r="G67" s="291"/>
      <c r="H67" s="282" t="s">
        <v>66</v>
      </c>
      <c r="I67" s="282"/>
      <c r="J67" s="52" t="e">
        <f t="shared" si="24"/>
        <v>#N/A</v>
      </c>
      <c r="K67" s="52" t="e">
        <f t="shared" si="25"/>
        <v>#N/A</v>
      </c>
      <c r="L67" s="156" t="e">
        <f t="shared" si="26"/>
        <v>#N/A</v>
      </c>
      <c r="M67" s="157" t="e">
        <f t="shared" si="27"/>
        <v>#N/A</v>
      </c>
      <c r="N67" s="282"/>
      <c r="O67" s="282"/>
      <c r="P67" s="282"/>
      <c r="Q67" s="282"/>
      <c r="R67" s="164"/>
      <c r="S67" s="157" t="e">
        <f t="shared" si="28"/>
        <v>#N/A</v>
      </c>
      <c r="T67" s="160" t="e">
        <f t="shared" si="33"/>
        <v>#N/A</v>
      </c>
      <c r="U67" s="41"/>
      <c r="V67" s="177" t="s">
        <v>86</v>
      </c>
      <c r="Z67" s="179" t="e">
        <f ca="1">Z65*365</f>
        <v>#DIV/0!</v>
      </c>
      <c r="AA67" s="63"/>
      <c r="AB67" s="180" t="s">
        <v>73</v>
      </c>
      <c r="AC67" s="148"/>
      <c r="AM67" s="279"/>
      <c r="AN67" s="142"/>
      <c r="AO67" s="283"/>
      <c r="AP67" s="291"/>
      <c r="AQ67" s="291"/>
      <c r="AR67" s="291"/>
      <c r="AS67" s="282" t="s">
        <v>66</v>
      </c>
      <c r="AT67" s="282"/>
      <c r="AU67" s="52" t="e">
        <f t="shared" si="29"/>
        <v>#N/A</v>
      </c>
      <c r="AV67" s="52" t="e">
        <f t="shared" si="30"/>
        <v>#N/A</v>
      </c>
      <c r="AW67" s="156" t="e">
        <f t="shared" si="31"/>
        <v>#N/A</v>
      </c>
      <c r="AX67" s="157" t="e">
        <f t="shared" si="32"/>
        <v>#N/A</v>
      </c>
      <c r="AY67" s="282"/>
      <c r="AZ67" s="282"/>
      <c r="BA67" s="282"/>
      <c r="BB67" s="282"/>
      <c r="BC67" s="164"/>
      <c r="BD67" s="157" t="e">
        <f t="shared" si="34"/>
        <v>#N/A</v>
      </c>
      <c r="BE67" s="160" t="e">
        <f t="shared" si="35"/>
        <v>#N/A</v>
      </c>
      <c r="BF67" s="41"/>
      <c r="BG67" s="177" t="s">
        <v>86</v>
      </c>
      <c r="BH67" s="119"/>
      <c r="BI67" s="119"/>
      <c r="BJ67" s="119"/>
      <c r="BK67" s="179" t="e">
        <f ca="1">BK65*365</f>
        <v>#DIV/0!</v>
      </c>
      <c r="BL67" s="63"/>
      <c r="BM67" s="180" t="s">
        <v>73</v>
      </c>
      <c r="BN67" s="148"/>
    </row>
    <row r="68" spans="2:66" x14ac:dyDescent="0.3">
      <c r="B68" s="279"/>
      <c r="C68" s="142"/>
      <c r="D68" s="283"/>
      <c r="E68" s="291"/>
      <c r="F68" s="291"/>
      <c r="G68" s="291"/>
      <c r="H68" s="282" t="s">
        <v>66</v>
      </c>
      <c r="I68" s="282"/>
      <c r="J68" s="52" t="e">
        <f t="shared" si="24"/>
        <v>#N/A</v>
      </c>
      <c r="K68" s="52" t="e">
        <f t="shared" si="25"/>
        <v>#N/A</v>
      </c>
      <c r="L68" s="156" t="e">
        <f t="shared" si="26"/>
        <v>#N/A</v>
      </c>
      <c r="M68" s="157" t="e">
        <f t="shared" si="27"/>
        <v>#N/A</v>
      </c>
      <c r="N68" s="282"/>
      <c r="O68" s="282"/>
      <c r="P68" s="282"/>
      <c r="Q68" s="282"/>
      <c r="R68" s="164"/>
      <c r="S68" s="157" t="e">
        <f t="shared" si="28"/>
        <v>#N/A</v>
      </c>
      <c r="T68" s="160" t="e">
        <f t="shared" si="33"/>
        <v>#N/A</v>
      </c>
      <c r="U68" s="41"/>
      <c r="V68" s="177" t="s">
        <v>87</v>
      </c>
      <c r="Z68" s="179" t="e">
        <f ca="1">AB65*365</f>
        <v>#DIV/0!</v>
      </c>
      <c r="AA68" s="63"/>
      <c r="AB68" s="181" t="s">
        <v>73</v>
      </c>
      <c r="AC68" s="148"/>
      <c r="AM68" s="279"/>
      <c r="AN68" s="142"/>
      <c r="AO68" s="283"/>
      <c r="AP68" s="291"/>
      <c r="AQ68" s="291"/>
      <c r="AR68" s="291"/>
      <c r="AS68" s="282" t="s">
        <v>66</v>
      </c>
      <c r="AT68" s="282"/>
      <c r="AU68" s="52" t="e">
        <f t="shared" si="29"/>
        <v>#N/A</v>
      </c>
      <c r="AV68" s="52" t="e">
        <f t="shared" si="30"/>
        <v>#N/A</v>
      </c>
      <c r="AW68" s="156" t="e">
        <f t="shared" si="31"/>
        <v>#N/A</v>
      </c>
      <c r="AX68" s="157" t="e">
        <f t="shared" si="32"/>
        <v>#N/A</v>
      </c>
      <c r="AY68" s="282"/>
      <c r="AZ68" s="282"/>
      <c r="BA68" s="282"/>
      <c r="BB68" s="282"/>
      <c r="BC68" s="164"/>
      <c r="BD68" s="157" t="e">
        <f t="shared" si="34"/>
        <v>#N/A</v>
      </c>
      <c r="BE68" s="160" t="e">
        <f t="shared" si="35"/>
        <v>#N/A</v>
      </c>
      <c r="BF68" s="41"/>
      <c r="BG68" s="177" t="s">
        <v>87</v>
      </c>
      <c r="BH68" s="119"/>
      <c r="BI68" s="119"/>
      <c r="BJ68" s="119"/>
      <c r="BK68" s="179" t="e">
        <f ca="1">BM65*365</f>
        <v>#DIV/0!</v>
      </c>
      <c r="BL68" s="63"/>
      <c r="BM68" s="181" t="s">
        <v>73</v>
      </c>
      <c r="BN68" s="148"/>
    </row>
    <row r="69" spans="2:66" x14ac:dyDescent="0.3">
      <c r="B69" s="279"/>
      <c r="C69" s="142"/>
      <c r="D69" s="283"/>
      <c r="E69" s="291"/>
      <c r="F69" s="291"/>
      <c r="G69" s="291"/>
      <c r="H69" s="282" t="s">
        <v>66</v>
      </c>
      <c r="I69" s="282"/>
      <c r="J69" s="52" t="e">
        <f t="shared" si="24"/>
        <v>#N/A</v>
      </c>
      <c r="K69" s="52" t="e">
        <f t="shared" si="25"/>
        <v>#N/A</v>
      </c>
      <c r="L69" s="156" t="e">
        <f t="shared" si="26"/>
        <v>#N/A</v>
      </c>
      <c r="M69" s="157" t="e">
        <f t="shared" si="27"/>
        <v>#N/A</v>
      </c>
      <c r="N69" s="282"/>
      <c r="O69" s="282"/>
      <c r="P69" s="282"/>
      <c r="Q69" s="282"/>
      <c r="R69" s="164"/>
      <c r="S69" s="157" t="e">
        <f t="shared" si="28"/>
        <v>#N/A</v>
      </c>
      <c r="T69" s="160" t="e">
        <f t="shared" si="33"/>
        <v>#N/A</v>
      </c>
      <c r="U69" s="41"/>
      <c r="V69" s="145"/>
      <c r="W69" s="146"/>
      <c r="X69" s="146"/>
      <c r="Y69" s="146"/>
      <c r="Z69" s="144"/>
      <c r="AA69" s="144"/>
      <c r="AB69" s="147"/>
      <c r="AC69" s="148"/>
      <c r="AM69" s="279"/>
      <c r="AN69" s="142"/>
      <c r="AO69" s="283"/>
      <c r="AP69" s="291"/>
      <c r="AQ69" s="291"/>
      <c r="AR69" s="291"/>
      <c r="AS69" s="282" t="s">
        <v>66</v>
      </c>
      <c r="AT69" s="282"/>
      <c r="AU69" s="52" t="e">
        <f t="shared" si="29"/>
        <v>#N/A</v>
      </c>
      <c r="AV69" s="52" t="e">
        <f t="shared" si="30"/>
        <v>#N/A</v>
      </c>
      <c r="AW69" s="156" t="e">
        <f t="shared" si="31"/>
        <v>#N/A</v>
      </c>
      <c r="AX69" s="157" t="e">
        <f t="shared" si="32"/>
        <v>#N/A</v>
      </c>
      <c r="AY69" s="282"/>
      <c r="AZ69" s="282"/>
      <c r="BA69" s="282"/>
      <c r="BB69" s="282"/>
      <c r="BC69" s="164"/>
      <c r="BD69" s="157" t="e">
        <f t="shared" si="34"/>
        <v>#N/A</v>
      </c>
      <c r="BE69" s="160" t="e">
        <f t="shared" si="35"/>
        <v>#N/A</v>
      </c>
      <c r="BF69" s="41"/>
      <c r="BG69" s="145"/>
      <c r="BH69" s="146"/>
      <c r="BI69" s="146"/>
      <c r="BJ69" s="146"/>
      <c r="BK69" s="144"/>
      <c r="BL69" s="144"/>
      <c r="BM69" s="147"/>
      <c r="BN69" s="148"/>
    </row>
    <row r="70" spans="2:66" x14ac:dyDescent="0.3">
      <c r="B70" s="279"/>
      <c r="C70" s="142"/>
      <c r="D70" s="283"/>
      <c r="E70" s="291"/>
      <c r="F70" s="291"/>
      <c r="G70" s="291"/>
      <c r="H70" s="282" t="s">
        <v>66</v>
      </c>
      <c r="I70" s="282"/>
      <c r="J70" s="52" t="e">
        <f t="shared" si="24"/>
        <v>#N/A</v>
      </c>
      <c r="K70" s="52" t="e">
        <f t="shared" si="25"/>
        <v>#N/A</v>
      </c>
      <c r="L70" s="156" t="e">
        <f t="shared" si="26"/>
        <v>#N/A</v>
      </c>
      <c r="M70" s="157" t="e">
        <f t="shared" si="27"/>
        <v>#N/A</v>
      </c>
      <c r="N70" s="282"/>
      <c r="O70" s="282"/>
      <c r="P70" s="282"/>
      <c r="Q70" s="282"/>
      <c r="R70" s="164"/>
      <c r="S70" s="157" t="e">
        <f t="shared" si="28"/>
        <v>#N/A</v>
      </c>
      <c r="T70" s="160" t="e">
        <f t="shared" si="33"/>
        <v>#N/A</v>
      </c>
      <c r="U70" s="41"/>
      <c r="V70" s="145"/>
      <c r="W70" s="146"/>
      <c r="X70" s="146"/>
      <c r="Y70" s="146"/>
      <c r="Z70" s="144"/>
      <c r="AA70" s="144"/>
      <c r="AB70" s="147"/>
      <c r="AC70" s="148"/>
      <c r="AM70" s="279"/>
      <c r="AN70" s="142"/>
      <c r="AO70" s="283"/>
      <c r="AP70" s="291"/>
      <c r="AQ70" s="291"/>
      <c r="AR70" s="291"/>
      <c r="AS70" s="282" t="s">
        <v>66</v>
      </c>
      <c r="AT70" s="282"/>
      <c r="AU70" s="52" t="e">
        <f t="shared" si="29"/>
        <v>#N/A</v>
      </c>
      <c r="AV70" s="52" t="e">
        <f t="shared" si="30"/>
        <v>#N/A</v>
      </c>
      <c r="AW70" s="156" t="e">
        <f t="shared" si="31"/>
        <v>#N/A</v>
      </c>
      <c r="AX70" s="157" t="e">
        <f t="shared" si="32"/>
        <v>#N/A</v>
      </c>
      <c r="AY70" s="282"/>
      <c r="AZ70" s="282"/>
      <c r="BA70" s="282"/>
      <c r="BB70" s="282"/>
      <c r="BC70" s="164"/>
      <c r="BD70" s="157" t="e">
        <f t="shared" si="34"/>
        <v>#N/A</v>
      </c>
      <c r="BE70" s="160" t="e">
        <f t="shared" si="35"/>
        <v>#N/A</v>
      </c>
      <c r="BF70" s="41"/>
      <c r="BG70" s="145"/>
      <c r="BH70" s="146"/>
      <c r="BI70" s="146"/>
      <c r="BJ70" s="146"/>
      <c r="BK70" s="144"/>
      <c r="BL70" s="144"/>
      <c r="BM70" s="147"/>
      <c r="BN70" s="148"/>
    </row>
    <row r="71" spans="2:66" x14ac:dyDescent="0.3">
      <c r="B71" s="279"/>
      <c r="C71" s="142"/>
      <c r="D71" s="283"/>
      <c r="E71" s="291"/>
      <c r="F71" s="291"/>
      <c r="G71" s="291"/>
      <c r="H71" s="282" t="s">
        <v>66</v>
      </c>
      <c r="I71" s="282"/>
      <c r="J71" s="52" t="e">
        <f t="shared" si="24"/>
        <v>#N/A</v>
      </c>
      <c r="K71" s="52" t="e">
        <f t="shared" si="25"/>
        <v>#N/A</v>
      </c>
      <c r="L71" s="156" t="e">
        <f t="shared" si="26"/>
        <v>#N/A</v>
      </c>
      <c r="M71" s="157" t="e">
        <f t="shared" si="27"/>
        <v>#N/A</v>
      </c>
      <c r="N71" s="282"/>
      <c r="O71" s="282"/>
      <c r="P71" s="282"/>
      <c r="Q71" s="282"/>
      <c r="R71" s="164"/>
      <c r="S71" s="157" t="e">
        <f t="shared" si="28"/>
        <v>#N/A</v>
      </c>
      <c r="T71" s="160" t="e">
        <f t="shared" si="33"/>
        <v>#N/A</v>
      </c>
      <c r="U71" s="41"/>
      <c r="V71" s="280" t="s">
        <v>88</v>
      </c>
      <c r="W71" s="182"/>
      <c r="X71" s="182"/>
      <c r="Y71" s="182"/>
      <c r="Z71" s="281" t="e">
        <f ca="1">1-(Z68/Z67)</f>
        <v>#DIV/0!</v>
      </c>
      <c r="AA71" s="183"/>
      <c r="AB71" s="147"/>
      <c r="AC71" s="148"/>
      <c r="AM71" s="279"/>
      <c r="AN71" s="142"/>
      <c r="AO71" s="283"/>
      <c r="AP71" s="291"/>
      <c r="AQ71" s="291"/>
      <c r="AR71" s="291"/>
      <c r="AS71" s="282" t="s">
        <v>66</v>
      </c>
      <c r="AT71" s="282"/>
      <c r="AU71" s="52" t="e">
        <f t="shared" si="29"/>
        <v>#N/A</v>
      </c>
      <c r="AV71" s="52" t="e">
        <f t="shared" si="30"/>
        <v>#N/A</v>
      </c>
      <c r="AW71" s="156" t="e">
        <f t="shared" si="31"/>
        <v>#N/A</v>
      </c>
      <c r="AX71" s="157" t="e">
        <f t="shared" si="32"/>
        <v>#N/A</v>
      </c>
      <c r="AY71" s="282"/>
      <c r="AZ71" s="282"/>
      <c r="BA71" s="282"/>
      <c r="BB71" s="282"/>
      <c r="BC71" s="164"/>
      <c r="BD71" s="157" t="e">
        <f t="shared" si="34"/>
        <v>#N/A</v>
      </c>
      <c r="BE71" s="160" t="e">
        <f t="shared" si="35"/>
        <v>#N/A</v>
      </c>
      <c r="BF71" s="41"/>
      <c r="BG71" s="280" t="s">
        <v>154</v>
      </c>
      <c r="BH71" s="182"/>
      <c r="BI71" s="182"/>
      <c r="BJ71" s="182"/>
      <c r="BK71" s="281" t="e">
        <f ca="1">1-(BK68/BK67)</f>
        <v>#DIV/0!</v>
      </c>
      <c r="BL71" s="183"/>
      <c r="BM71" s="147"/>
      <c r="BN71" s="148"/>
    </row>
    <row r="72" spans="2:66" x14ac:dyDescent="0.3">
      <c r="B72" s="279"/>
      <c r="C72" s="142"/>
      <c r="D72" s="283"/>
      <c r="E72" s="291"/>
      <c r="F72" s="291"/>
      <c r="G72" s="291"/>
      <c r="H72" s="282" t="s">
        <v>66</v>
      </c>
      <c r="I72" s="282"/>
      <c r="J72" s="52" t="e">
        <f t="shared" si="24"/>
        <v>#N/A</v>
      </c>
      <c r="K72" s="52" t="e">
        <f t="shared" si="25"/>
        <v>#N/A</v>
      </c>
      <c r="L72" s="156" t="e">
        <f t="shared" si="26"/>
        <v>#N/A</v>
      </c>
      <c r="M72" s="157" t="e">
        <f t="shared" si="27"/>
        <v>#N/A</v>
      </c>
      <c r="N72" s="282"/>
      <c r="O72" s="282"/>
      <c r="P72" s="282"/>
      <c r="Q72" s="282"/>
      <c r="R72" s="164"/>
      <c r="S72" s="157" t="e">
        <f t="shared" si="28"/>
        <v>#N/A</v>
      </c>
      <c r="T72" s="160" t="e">
        <f t="shared" si="33"/>
        <v>#N/A</v>
      </c>
      <c r="U72" s="41"/>
      <c r="V72" s="280"/>
      <c r="W72" s="182"/>
      <c r="X72" s="182"/>
      <c r="Y72" s="182"/>
      <c r="Z72" s="281"/>
      <c r="AA72" s="183"/>
      <c r="AB72" s="147"/>
      <c r="AC72" s="148"/>
      <c r="AM72" s="279"/>
      <c r="AN72" s="142"/>
      <c r="AO72" s="283"/>
      <c r="AP72" s="291"/>
      <c r="AQ72" s="291"/>
      <c r="AR72" s="291"/>
      <c r="AS72" s="282" t="s">
        <v>66</v>
      </c>
      <c r="AT72" s="282"/>
      <c r="AU72" s="52" t="e">
        <f t="shared" si="29"/>
        <v>#N/A</v>
      </c>
      <c r="AV72" s="52" t="e">
        <f t="shared" si="30"/>
        <v>#N/A</v>
      </c>
      <c r="AW72" s="156" t="e">
        <f t="shared" si="31"/>
        <v>#N/A</v>
      </c>
      <c r="AX72" s="157" t="e">
        <f t="shared" si="32"/>
        <v>#N/A</v>
      </c>
      <c r="AY72" s="282"/>
      <c r="AZ72" s="282"/>
      <c r="BA72" s="282"/>
      <c r="BB72" s="282"/>
      <c r="BC72" s="164"/>
      <c r="BD72" s="157" t="e">
        <f t="shared" si="34"/>
        <v>#N/A</v>
      </c>
      <c r="BE72" s="160" t="e">
        <f t="shared" si="35"/>
        <v>#N/A</v>
      </c>
      <c r="BF72" s="41"/>
      <c r="BG72" s="280"/>
      <c r="BH72" s="182"/>
      <c r="BI72" s="182"/>
      <c r="BJ72" s="182"/>
      <c r="BK72" s="281"/>
      <c r="BL72" s="183"/>
      <c r="BM72" s="147"/>
      <c r="BN72" s="148"/>
    </row>
    <row r="73" spans="2:66" x14ac:dyDescent="0.3">
      <c r="B73" s="279"/>
      <c r="C73" s="184"/>
      <c r="D73" s="185"/>
      <c r="E73" s="185"/>
      <c r="F73" s="185"/>
      <c r="G73" s="185"/>
      <c r="H73" s="185"/>
      <c r="I73" s="185"/>
      <c r="J73" s="185"/>
      <c r="K73" s="185"/>
      <c r="L73" s="186"/>
      <c r="M73" s="185"/>
      <c r="N73" s="185"/>
      <c r="O73" s="185"/>
      <c r="P73" s="185"/>
      <c r="Q73" s="185"/>
      <c r="R73" s="187"/>
      <c r="S73" s="185"/>
      <c r="T73" s="188"/>
      <c r="U73" s="185"/>
      <c r="V73" s="189"/>
      <c r="W73" s="190"/>
      <c r="X73" s="190"/>
      <c r="Y73" s="190"/>
      <c r="Z73" s="187"/>
      <c r="AA73" s="187"/>
      <c r="AB73" s="191"/>
      <c r="AC73" s="192"/>
      <c r="AM73" s="279"/>
      <c r="AN73" s="184"/>
      <c r="AO73" s="185"/>
      <c r="AP73" s="185"/>
      <c r="AQ73" s="185"/>
      <c r="AR73" s="185"/>
      <c r="AS73" s="185"/>
      <c r="AT73" s="185"/>
      <c r="AU73" s="185"/>
      <c r="AV73" s="185"/>
      <c r="AW73" s="186"/>
      <c r="AX73" s="185"/>
      <c r="AY73" s="185"/>
      <c r="AZ73" s="185"/>
      <c r="BA73" s="185"/>
      <c r="BB73" s="185"/>
      <c r="BC73" s="187"/>
      <c r="BD73" s="185"/>
      <c r="BE73" s="188"/>
      <c r="BF73" s="185"/>
      <c r="BG73" s="189"/>
      <c r="BH73" s="190"/>
      <c r="BI73" s="190"/>
      <c r="BJ73" s="190"/>
      <c r="BK73" s="187"/>
      <c r="BL73" s="187"/>
      <c r="BM73" s="191"/>
      <c r="BN73" s="192"/>
    </row>
    <row r="74" spans="2:66" x14ac:dyDescent="0.3"/>
    <row r="75" spans="2:66" x14ac:dyDescent="0.3">
      <c r="B75" s="279" t="s">
        <v>155</v>
      </c>
      <c r="C75" s="133"/>
      <c r="D75" s="134"/>
      <c r="E75" s="134"/>
      <c r="F75" s="134"/>
      <c r="G75" s="134"/>
      <c r="H75" s="134"/>
      <c r="I75" s="134"/>
      <c r="J75" s="134"/>
      <c r="K75" s="134"/>
      <c r="L75" s="135"/>
      <c r="M75" s="134"/>
      <c r="N75" s="134"/>
      <c r="O75" s="134"/>
      <c r="P75" s="134"/>
      <c r="Q75" s="134"/>
      <c r="R75" s="136"/>
      <c r="S75" s="134"/>
      <c r="T75" s="137"/>
      <c r="U75" s="134"/>
      <c r="V75" s="138"/>
      <c r="W75" s="139"/>
      <c r="X75" s="139"/>
      <c r="Y75" s="139"/>
      <c r="Z75" s="136"/>
      <c r="AA75" s="136"/>
      <c r="AB75" s="140"/>
      <c r="AC75" s="141"/>
      <c r="AM75" s="279" t="s">
        <v>156</v>
      </c>
      <c r="AN75" s="133"/>
      <c r="AO75" s="134"/>
      <c r="AP75" s="134"/>
      <c r="AQ75" s="134"/>
      <c r="AR75" s="134"/>
      <c r="AS75" s="134"/>
      <c r="AT75" s="134"/>
      <c r="AU75" s="134"/>
      <c r="AV75" s="134"/>
      <c r="AW75" s="135"/>
      <c r="AX75" s="134"/>
      <c r="AY75" s="134"/>
      <c r="AZ75" s="134"/>
      <c r="BA75" s="134"/>
      <c r="BB75" s="134"/>
      <c r="BC75" s="136"/>
      <c r="BD75" s="134"/>
      <c r="BE75" s="137"/>
      <c r="BF75" s="134"/>
      <c r="BG75" s="138"/>
      <c r="BH75" s="139"/>
      <c r="BI75" s="139"/>
      <c r="BJ75" s="139"/>
      <c r="BK75" s="136"/>
      <c r="BL75" s="136"/>
      <c r="BM75" s="140"/>
      <c r="BN75" s="141"/>
    </row>
    <row r="76" spans="2:66" x14ac:dyDescent="0.3">
      <c r="B76" s="279"/>
      <c r="C76" s="142"/>
      <c r="D76" s="41"/>
      <c r="E76" s="41"/>
      <c r="F76" s="41"/>
      <c r="G76" s="41"/>
      <c r="H76" s="41"/>
      <c r="I76" s="41"/>
      <c r="J76" s="41"/>
      <c r="K76" s="41"/>
      <c r="L76" s="143"/>
      <c r="M76" s="41"/>
      <c r="N76" s="41"/>
      <c r="O76" s="41"/>
      <c r="P76" s="41"/>
      <c r="Q76" s="41"/>
      <c r="R76" s="144"/>
      <c r="S76" s="41"/>
      <c r="T76" s="39"/>
      <c r="U76" s="41"/>
      <c r="V76" s="145"/>
      <c r="W76" s="146"/>
      <c r="X76" s="146"/>
      <c r="Y76" s="146"/>
      <c r="Z76" s="144"/>
      <c r="AA76" s="144"/>
      <c r="AB76" s="147"/>
      <c r="AC76" s="148"/>
      <c r="AM76" s="279"/>
      <c r="AN76" s="142"/>
      <c r="AO76" s="41"/>
      <c r="AP76" s="41"/>
      <c r="AQ76" s="41"/>
      <c r="AR76" s="41"/>
      <c r="AS76" s="41"/>
      <c r="AT76" s="41"/>
      <c r="AU76" s="41"/>
      <c r="AV76" s="41"/>
      <c r="AW76" s="143"/>
      <c r="AX76" s="41"/>
      <c r="AY76" s="41"/>
      <c r="AZ76" s="41"/>
      <c r="BA76" s="41"/>
      <c r="BB76" s="41"/>
      <c r="BC76" s="144"/>
      <c r="BD76" s="41"/>
      <c r="BE76" s="39"/>
      <c r="BF76" s="41"/>
      <c r="BG76" s="145"/>
      <c r="BH76" s="146"/>
      <c r="BI76" s="146"/>
      <c r="BJ76" s="146"/>
      <c r="BK76" s="144"/>
      <c r="BL76" s="144"/>
      <c r="BM76" s="147"/>
      <c r="BN76" s="148"/>
    </row>
    <row r="77" spans="2:66" x14ac:dyDescent="0.3">
      <c r="B77" s="279"/>
      <c r="C77" s="142"/>
      <c r="D77" s="283" t="s">
        <v>61</v>
      </c>
      <c r="E77" s="284" t="s">
        <v>62</v>
      </c>
      <c r="F77" s="284" t="s">
        <v>65</v>
      </c>
      <c r="G77" s="284"/>
      <c r="H77" s="284" t="s">
        <v>0</v>
      </c>
      <c r="I77" s="284"/>
      <c r="J77" s="285" t="s">
        <v>69</v>
      </c>
      <c r="K77" s="285"/>
      <c r="L77" s="285"/>
      <c r="M77" s="285"/>
      <c r="N77" s="284" t="s">
        <v>49</v>
      </c>
      <c r="O77" s="284"/>
      <c r="P77" s="284" t="s">
        <v>50</v>
      </c>
      <c r="Q77" s="286"/>
      <c r="R77" s="287" t="s">
        <v>79</v>
      </c>
      <c r="S77" s="288"/>
      <c r="T77" s="288" t="s">
        <v>80</v>
      </c>
      <c r="U77" s="41"/>
      <c r="V77" s="149" t="s">
        <v>81</v>
      </c>
      <c r="W77" s="150"/>
      <c r="X77" s="150"/>
      <c r="Y77" s="150"/>
      <c r="Z77" s="150"/>
      <c r="AA77" s="150"/>
      <c r="AB77" s="151"/>
      <c r="AC77" s="152"/>
      <c r="AM77" s="279"/>
      <c r="AN77" s="142"/>
      <c r="AO77" s="283" t="s">
        <v>97</v>
      </c>
      <c r="AP77" s="284" t="s">
        <v>98</v>
      </c>
      <c r="AQ77" s="284" t="s">
        <v>65</v>
      </c>
      <c r="AR77" s="284"/>
      <c r="AS77" s="284" t="s">
        <v>0</v>
      </c>
      <c r="AT77" s="284"/>
      <c r="AU77" s="285" t="s">
        <v>69</v>
      </c>
      <c r="AV77" s="285"/>
      <c r="AW77" s="285"/>
      <c r="AX77" s="285"/>
      <c r="AY77" s="284" t="s">
        <v>49</v>
      </c>
      <c r="AZ77" s="284"/>
      <c r="BA77" s="284" t="s">
        <v>50</v>
      </c>
      <c r="BB77" s="286"/>
      <c r="BC77" s="287" t="s">
        <v>79</v>
      </c>
      <c r="BD77" s="288"/>
      <c r="BE77" s="288" t="s">
        <v>80</v>
      </c>
      <c r="BF77" s="41"/>
      <c r="BG77" s="149" t="s">
        <v>81</v>
      </c>
      <c r="BH77" s="150"/>
      <c r="BI77" s="150"/>
      <c r="BJ77" s="150"/>
      <c r="BK77" s="150"/>
      <c r="BL77" s="150"/>
      <c r="BM77" s="151"/>
      <c r="BN77" s="152"/>
    </row>
    <row r="78" spans="2:66" x14ac:dyDescent="0.3">
      <c r="B78" s="279"/>
      <c r="C78" s="142"/>
      <c r="D78" s="283"/>
      <c r="E78" s="284"/>
      <c r="F78" s="284"/>
      <c r="G78" s="284"/>
      <c r="H78" s="284"/>
      <c r="I78" s="284"/>
      <c r="J78" s="52" t="s">
        <v>1</v>
      </c>
      <c r="K78" s="52" t="s">
        <v>67</v>
      </c>
      <c r="L78" s="285" t="s">
        <v>70</v>
      </c>
      <c r="M78" s="285"/>
      <c r="N78" s="284"/>
      <c r="O78" s="284"/>
      <c r="P78" s="284"/>
      <c r="Q78" s="286"/>
      <c r="R78" s="289"/>
      <c r="S78" s="290"/>
      <c r="T78" s="290"/>
      <c r="U78" s="41"/>
      <c r="V78" s="153"/>
      <c r="W78" s="154"/>
      <c r="X78" s="154"/>
      <c r="Y78" s="154"/>
      <c r="Z78" s="154"/>
      <c r="AA78" s="154"/>
      <c r="AB78" s="155"/>
      <c r="AC78" s="152"/>
      <c r="AM78" s="279"/>
      <c r="AN78" s="142"/>
      <c r="AO78" s="283"/>
      <c r="AP78" s="284"/>
      <c r="AQ78" s="284"/>
      <c r="AR78" s="284"/>
      <c r="AS78" s="284"/>
      <c r="AT78" s="284"/>
      <c r="AU78" s="52" t="s">
        <v>1</v>
      </c>
      <c r="AV78" s="52" t="s">
        <v>67</v>
      </c>
      <c r="AW78" s="285" t="s">
        <v>70</v>
      </c>
      <c r="AX78" s="285"/>
      <c r="AY78" s="284"/>
      <c r="AZ78" s="284"/>
      <c r="BA78" s="284"/>
      <c r="BB78" s="286"/>
      <c r="BC78" s="289"/>
      <c r="BD78" s="290"/>
      <c r="BE78" s="290"/>
      <c r="BF78" s="41"/>
      <c r="BG78" s="153"/>
      <c r="BH78" s="154"/>
      <c r="BI78" s="154"/>
      <c r="BJ78" s="154"/>
      <c r="BK78" s="154"/>
      <c r="BL78" s="154"/>
      <c r="BM78" s="155"/>
      <c r="BN78" s="152"/>
    </row>
    <row r="79" spans="2:66" x14ac:dyDescent="0.3">
      <c r="B79" s="279"/>
      <c r="C79" s="142"/>
      <c r="D79" s="283"/>
      <c r="E79" s="291"/>
      <c r="F79" s="291"/>
      <c r="G79" s="291"/>
      <c r="H79" s="282" t="s">
        <v>66</v>
      </c>
      <c r="I79" s="282"/>
      <c r="J79" s="52" t="e">
        <f t="shared" ref="J79:J93" si="36">VLOOKUP(H79,$AF$2:$AJ$7,4,FALSE)</f>
        <v>#N/A</v>
      </c>
      <c r="K79" s="52" t="e">
        <f t="shared" ref="K79:K93" si="37">VLOOKUP(H79,$AF$2:$AJ$7,5,FALSE)</f>
        <v>#N/A</v>
      </c>
      <c r="L79" s="156" t="e">
        <f t="shared" ref="L79:L93" si="38">VLOOKUP(H79,$AF$2:$AJ$7,2,FALSE)</f>
        <v>#N/A</v>
      </c>
      <c r="M79" s="157" t="e">
        <f t="shared" ref="M79:M93" si="39">VLOOKUP(H79,$AF$2:$AI$7,3,FALSE)</f>
        <v>#N/A</v>
      </c>
      <c r="N79" s="282"/>
      <c r="O79" s="282"/>
      <c r="P79" s="282"/>
      <c r="Q79" s="282"/>
      <c r="R79" s="158"/>
      <c r="S79" s="159" t="e">
        <f t="shared" ref="S79:S93" si="40">VLOOKUP(H79,$AF$2:$AI$7,3,FALSE)</f>
        <v>#N/A</v>
      </c>
      <c r="T79" s="160" t="e">
        <f>1-(R79/L79)</f>
        <v>#N/A</v>
      </c>
      <c r="U79" s="41"/>
      <c r="V79" s="161" t="s">
        <v>0</v>
      </c>
      <c r="W79" s="162" t="s">
        <v>84</v>
      </c>
      <c r="X79" s="163" t="s">
        <v>1</v>
      </c>
      <c r="Y79" s="292" t="s">
        <v>82</v>
      </c>
      <c r="Z79" s="293"/>
      <c r="AA79" s="294" t="s">
        <v>83</v>
      </c>
      <c r="AB79" s="295"/>
      <c r="AC79" s="148"/>
      <c r="AM79" s="279"/>
      <c r="AN79" s="142"/>
      <c r="AO79" s="283"/>
      <c r="AP79" s="291"/>
      <c r="AQ79" s="291">
        <v>4</v>
      </c>
      <c r="AR79" s="291"/>
      <c r="AS79" s="282" t="s">
        <v>66</v>
      </c>
      <c r="AT79" s="282"/>
      <c r="AU79" s="52" t="e">
        <f t="shared" ref="AU79:AU93" si="41">VLOOKUP(AS79,$AF$2:$AJ$7,4,FALSE)</f>
        <v>#N/A</v>
      </c>
      <c r="AV79" s="52" t="e">
        <f t="shared" ref="AV79:AV93" si="42">VLOOKUP(AS79,$AF$2:$AJ$7,5,FALSE)</f>
        <v>#N/A</v>
      </c>
      <c r="AW79" s="156" t="e">
        <f t="shared" ref="AW79:AW93" si="43">VLOOKUP(AS79,$AF$2:$AJ$7,2,FALSE)</f>
        <v>#N/A</v>
      </c>
      <c r="AX79" s="157" t="e">
        <f t="shared" ref="AX79:AX93" si="44">VLOOKUP(AS79,$AF$2:$AI$7,3,FALSE)</f>
        <v>#N/A</v>
      </c>
      <c r="AY79" s="282"/>
      <c r="AZ79" s="282"/>
      <c r="BA79" s="282"/>
      <c r="BB79" s="282"/>
      <c r="BC79" s="158"/>
      <c r="BD79" s="159" t="e">
        <f>VLOOKUP(AS79,$AF$2:$AI$7,3,FALSE)</f>
        <v>#N/A</v>
      </c>
      <c r="BE79" s="160" t="e">
        <f>1-(BC79/AW79)</f>
        <v>#N/A</v>
      </c>
      <c r="BF79" s="41"/>
      <c r="BG79" s="161" t="s">
        <v>0</v>
      </c>
      <c r="BH79" s="162" t="s">
        <v>84</v>
      </c>
      <c r="BI79" s="163" t="s">
        <v>1</v>
      </c>
      <c r="BJ79" s="292" t="s">
        <v>82</v>
      </c>
      <c r="BK79" s="293"/>
      <c r="BL79" s="294" t="s">
        <v>83</v>
      </c>
      <c r="BM79" s="295"/>
      <c r="BN79" s="148"/>
    </row>
    <row r="80" spans="2:66" x14ac:dyDescent="0.3">
      <c r="B80" s="279"/>
      <c r="C80" s="142"/>
      <c r="D80" s="283"/>
      <c r="E80" s="291"/>
      <c r="F80" s="291"/>
      <c r="G80" s="291"/>
      <c r="H80" s="282" t="s">
        <v>66</v>
      </c>
      <c r="I80" s="282"/>
      <c r="J80" s="52" t="e">
        <f t="shared" si="36"/>
        <v>#N/A</v>
      </c>
      <c r="K80" s="52" t="e">
        <f t="shared" si="37"/>
        <v>#N/A</v>
      </c>
      <c r="L80" s="156" t="e">
        <f t="shared" si="38"/>
        <v>#N/A</v>
      </c>
      <c r="M80" s="157" t="e">
        <f t="shared" si="39"/>
        <v>#N/A</v>
      </c>
      <c r="N80" s="282"/>
      <c r="O80" s="282"/>
      <c r="P80" s="282"/>
      <c r="Q80" s="282"/>
      <c r="R80" s="164"/>
      <c r="S80" s="157" t="e">
        <f t="shared" si="40"/>
        <v>#N/A</v>
      </c>
      <c r="T80" s="160" t="e">
        <f t="shared" ref="T80:T93" si="45">1-(R80/L80)</f>
        <v>#N/A</v>
      </c>
      <c r="U80" s="41"/>
      <c r="V80" s="165" t="s">
        <v>29</v>
      </c>
      <c r="W80" s="166">
        <f>'Info Base'!$B$8</f>
        <v>8</v>
      </c>
      <c r="X80" s="166">
        <f>'Info Base'!$C$8</f>
        <v>1</v>
      </c>
      <c r="Y80" s="167" t="e">
        <f ca="1">AVERAGEIF(H79:I93,$AF$2,L79:L93)</f>
        <v>#DIV/0!</v>
      </c>
      <c r="Z80" s="167" t="e">
        <f ca="1">Y80*X80*W80*F79</f>
        <v>#DIV/0!</v>
      </c>
      <c r="AA80" s="168" t="e">
        <f ca="1">AVERAGEIF(H79:I93,$AF$2,R79:R93)</f>
        <v>#DIV/0!</v>
      </c>
      <c r="AB80" s="168" t="e">
        <f ca="1">AA80*X80*W80*F79</f>
        <v>#DIV/0!</v>
      </c>
      <c r="AC80" s="148"/>
      <c r="AM80" s="279"/>
      <c r="AN80" s="142"/>
      <c r="AO80" s="283"/>
      <c r="AP80" s="291"/>
      <c r="AQ80" s="291"/>
      <c r="AR80" s="291"/>
      <c r="AS80" s="282" t="s">
        <v>66</v>
      </c>
      <c r="AT80" s="282"/>
      <c r="AU80" s="52" t="e">
        <f t="shared" si="41"/>
        <v>#N/A</v>
      </c>
      <c r="AV80" s="52" t="e">
        <f t="shared" si="42"/>
        <v>#N/A</v>
      </c>
      <c r="AW80" s="156" t="e">
        <f t="shared" si="43"/>
        <v>#N/A</v>
      </c>
      <c r="AX80" s="157" t="e">
        <f t="shared" si="44"/>
        <v>#N/A</v>
      </c>
      <c r="AY80" s="282"/>
      <c r="AZ80" s="282"/>
      <c r="BA80" s="282"/>
      <c r="BB80" s="282"/>
      <c r="BC80" s="164"/>
      <c r="BD80" s="157" t="e">
        <f t="shared" ref="BD80:BD93" si="46">VLOOKUP(AS80,$AF$2:$AI$7,3,FALSE)</f>
        <v>#N/A</v>
      </c>
      <c r="BE80" s="160" t="e">
        <f t="shared" ref="BE80:BE93" si="47">1-(BC80/AW80)</f>
        <v>#N/A</v>
      </c>
      <c r="BF80" s="41"/>
      <c r="BG80" s="165" t="s">
        <v>29</v>
      </c>
      <c r="BH80" s="166">
        <f>'Info Base'!$B$8</f>
        <v>8</v>
      </c>
      <c r="BI80" s="166">
        <f>'Info Base'!$C$8</f>
        <v>1</v>
      </c>
      <c r="BJ80" s="167" t="e">
        <f ca="1">AVERAGEIF(AS79:AT93,$AF$2,AW79:AW93)</f>
        <v>#DIV/0!</v>
      </c>
      <c r="BK80" s="167" t="e">
        <f ca="1">BJ80*BI80*BH80*AQ79</f>
        <v>#DIV/0!</v>
      </c>
      <c r="BL80" s="168" t="e">
        <f ca="1">AVERAGEIF(AS79:AT93,$AF$2,BC79:BC93)</f>
        <v>#DIV/0!</v>
      </c>
      <c r="BM80" s="168" t="e">
        <f ca="1">BL80*BI80*BH80*AQ79</f>
        <v>#DIV/0!</v>
      </c>
      <c r="BN80" s="148"/>
    </row>
    <row r="81" spans="2:66" x14ac:dyDescent="0.3">
      <c r="B81" s="279"/>
      <c r="C81" s="142"/>
      <c r="D81" s="283"/>
      <c r="E81" s="291"/>
      <c r="F81" s="291"/>
      <c r="G81" s="291"/>
      <c r="H81" s="282" t="s">
        <v>66</v>
      </c>
      <c r="I81" s="282"/>
      <c r="J81" s="52" t="e">
        <f t="shared" si="36"/>
        <v>#N/A</v>
      </c>
      <c r="K81" s="52" t="e">
        <f t="shared" si="37"/>
        <v>#N/A</v>
      </c>
      <c r="L81" s="156" t="e">
        <f t="shared" si="38"/>
        <v>#N/A</v>
      </c>
      <c r="M81" s="157" t="e">
        <f t="shared" si="39"/>
        <v>#N/A</v>
      </c>
      <c r="N81" s="282"/>
      <c r="O81" s="282"/>
      <c r="P81" s="282"/>
      <c r="Q81" s="282"/>
      <c r="R81" s="164"/>
      <c r="S81" s="157" t="e">
        <f t="shared" si="40"/>
        <v>#N/A</v>
      </c>
      <c r="T81" s="160" t="e">
        <f t="shared" si="45"/>
        <v>#N/A</v>
      </c>
      <c r="U81" s="41"/>
      <c r="V81" s="165" t="s">
        <v>30</v>
      </c>
      <c r="W81" s="166">
        <v>1</v>
      </c>
      <c r="X81" s="166">
        <f>'Info Base'!$C$7</f>
        <v>5</v>
      </c>
      <c r="Y81" s="167" t="e">
        <f ca="1">AVERAGEIF(H79:I93,$AF$3,L79:L93)</f>
        <v>#DIV/0!</v>
      </c>
      <c r="Z81" s="167" t="e">
        <f ca="1">Y81*X81*W81*F79</f>
        <v>#DIV/0!</v>
      </c>
      <c r="AA81" s="168" t="e">
        <f ca="1">AVERAGEIF(H79:I93,$AF$3,R79:R93)</f>
        <v>#DIV/0!</v>
      </c>
      <c r="AB81" s="168" t="e">
        <f ca="1">AA81*X81*W81*F79</f>
        <v>#DIV/0!</v>
      </c>
      <c r="AC81" s="148"/>
      <c r="AM81" s="279"/>
      <c r="AN81" s="142"/>
      <c r="AO81" s="283"/>
      <c r="AP81" s="291"/>
      <c r="AQ81" s="291"/>
      <c r="AR81" s="291"/>
      <c r="AS81" s="282" t="s">
        <v>66</v>
      </c>
      <c r="AT81" s="282"/>
      <c r="AU81" s="52" t="e">
        <f t="shared" si="41"/>
        <v>#N/A</v>
      </c>
      <c r="AV81" s="52" t="e">
        <f t="shared" si="42"/>
        <v>#N/A</v>
      </c>
      <c r="AW81" s="156" t="e">
        <f t="shared" si="43"/>
        <v>#N/A</v>
      </c>
      <c r="AX81" s="157" t="e">
        <f t="shared" si="44"/>
        <v>#N/A</v>
      </c>
      <c r="AY81" s="282"/>
      <c r="AZ81" s="282"/>
      <c r="BA81" s="282"/>
      <c r="BB81" s="282"/>
      <c r="BC81" s="164"/>
      <c r="BD81" s="157" t="e">
        <f t="shared" si="46"/>
        <v>#N/A</v>
      </c>
      <c r="BE81" s="160" t="e">
        <f t="shared" si="47"/>
        <v>#N/A</v>
      </c>
      <c r="BF81" s="41"/>
      <c r="BG81" s="165" t="s">
        <v>30</v>
      </c>
      <c r="BH81" s="166">
        <v>1</v>
      </c>
      <c r="BI81" s="166">
        <f>'Info Base'!$C$7</f>
        <v>5</v>
      </c>
      <c r="BJ81" s="167" t="e">
        <f ca="1">AVERAGEIF(AS79:AT93,$AF$3,AW79:AW93)</f>
        <v>#DIV/0!</v>
      </c>
      <c r="BK81" s="167" t="e">
        <f ca="1">BJ81*BI81*BH81*AQ79</f>
        <v>#DIV/0!</v>
      </c>
      <c r="BL81" s="168" t="e">
        <f ca="1">AVERAGEIF(AS79:AT93,$AF$3,BC79:BC93)</f>
        <v>#DIV/0!</v>
      </c>
      <c r="BM81" s="168" t="e">
        <f ca="1">BL81*BI81*BH81*AQ79</f>
        <v>#DIV/0!</v>
      </c>
      <c r="BN81" s="148"/>
    </row>
    <row r="82" spans="2:66" x14ac:dyDescent="0.3">
      <c r="B82" s="279"/>
      <c r="C82" s="142"/>
      <c r="D82" s="283"/>
      <c r="E82" s="291"/>
      <c r="F82" s="291"/>
      <c r="G82" s="291"/>
      <c r="H82" s="282" t="s">
        <v>66</v>
      </c>
      <c r="I82" s="282"/>
      <c r="J82" s="52" t="e">
        <f t="shared" si="36"/>
        <v>#N/A</v>
      </c>
      <c r="K82" s="52" t="e">
        <f t="shared" si="37"/>
        <v>#N/A</v>
      </c>
      <c r="L82" s="156" t="e">
        <f t="shared" si="38"/>
        <v>#N/A</v>
      </c>
      <c r="M82" s="157" t="e">
        <f t="shared" si="39"/>
        <v>#N/A</v>
      </c>
      <c r="N82" s="282"/>
      <c r="O82" s="282"/>
      <c r="P82" s="282"/>
      <c r="Q82" s="282"/>
      <c r="R82" s="164"/>
      <c r="S82" s="157" t="e">
        <f t="shared" si="40"/>
        <v>#N/A</v>
      </c>
      <c r="T82" s="160" t="e">
        <f t="shared" si="45"/>
        <v>#N/A</v>
      </c>
      <c r="U82" s="169"/>
      <c r="V82" s="165" t="s">
        <v>31</v>
      </c>
      <c r="W82" s="166">
        <v>1</v>
      </c>
      <c r="X82" s="166">
        <v>0</v>
      </c>
      <c r="Y82" s="166"/>
      <c r="Z82" s="170">
        <v>0</v>
      </c>
      <c r="AA82" s="170"/>
      <c r="AB82" s="171">
        <v>0</v>
      </c>
      <c r="AC82" s="148"/>
      <c r="AM82" s="279"/>
      <c r="AN82" s="142"/>
      <c r="AO82" s="283"/>
      <c r="AP82" s="291"/>
      <c r="AQ82" s="291"/>
      <c r="AR82" s="291"/>
      <c r="AS82" s="282" t="s">
        <v>66</v>
      </c>
      <c r="AT82" s="282"/>
      <c r="AU82" s="52" t="e">
        <f t="shared" si="41"/>
        <v>#N/A</v>
      </c>
      <c r="AV82" s="52" t="e">
        <f t="shared" si="42"/>
        <v>#N/A</v>
      </c>
      <c r="AW82" s="156" t="e">
        <f t="shared" si="43"/>
        <v>#N/A</v>
      </c>
      <c r="AX82" s="157" t="e">
        <f t="shared" si="44"/>
        <v>#N/A</v>
      </c>
      <c r="AY82" s="282"/>
      <c r="AZ82" s="282"/>
      <c r="BA82" s="282"/>
      <c r="BB82" s="282"/>
      <c r="BC82" s="164"/>
      <c r="BD82" s="157" t="e">
        <f t="shared" si="46"/>
        <v>#N/A</v>
      </c>
      <c r="BE82" s="160" t="e">
        <f t="shared" si="47"/>
        <v>#N/A</v>
      </c>
      <c r="BF82" s="169"/>
      <c r="BG82" s="165" t="s">
        <v>31</v>
      </c>
      <c r="BH82" s="166">
        <v>1</v>
      </c>
      <c r="BI82" s="166">
        <v>0</v>
      </c>
      <c r="BJ82" s="166"/>
      <c r="BK82" s="170">
        <v>0</v>
      </c>
      <c r="BL82" s="170"/>
      <c r="BM82" s="171">
        <v>0</v>
      </c>
      <c r="BN82" s="148"/>
    </row>
    <row r="83" spans="2:66" x14ac:dyDescent="0.3">
      <c r="B83" s="279"/>
      <c r="C83" s="142"/>
      <c r="D83" s="283"/>
      <c r="E83" s="291"/>
      <c r="F83" s="291"/>
      <c r="G83" s="291"/>
      <c r="H83" s="282" t="s">
        <v>66</v>
      </c>
      <c r="I83" s="282"/>
      <c r="J83" s="52" t="e">
        <f t="shared" si="36"/>
        <v>#N/A</v>
      </c>
      <c r="K83" s="52" t="e">
        <f t="shared" si="37"/>
        <v>#N/A</v>
      </c>
      <c r="L83" s="156" t="e">
        <f t="shared" si="38"/>
        <v>#N/A</v>
      </c>
      <c r="M83" s="157" t="e">
        <f t="shared" si="39"/>
        <v>#N/A</v>
      </c>
      <c r="N83" s="282"/>
      <c r="O83" s="282"/>
      <c r="P83" s="282"/>
      <c r="Q83" s="282"/>
      <c r="R83" s="164"/>
      <c r="S83" s="157" t="e">
        <f t="shared" si="40"/>
        <v>#N/A</v>
      </c>
      <c r="T83" s="160" t="e">
        <f t="shared" si="45"/>
        <v>#N/A</v>
      </c>
      <c r="U83" s="41"/>
      <c r="V83" s="165" t="s">
        <v>6</v>
      </c>
      <c r="W83" s="166">
        <f>'Info Base'!$B$9</f>
        <v>1</v>
      </c>
      <c r="X83" s="166">
        <f>'Info Base'!$C$9</f>
        <v>5</v>
      </c>
      <c r="Y83" s="167" t="e">
        <f ca="1">AVERAGEIF(H79:I93,$AF$5,L79:L93)</f>
        <v>#DIV/0!</v>
      </c>
      <c r="Z83" s="167" t="e">
        <f ca="1">Y83*X83*W83*F79</f>
        <v>#DIV/0!</v>
      </c>
      <c r="AA83" s="168" t="e">
        <f ca="1">AVERAGEIF(H79:I93,$AF$5,R79:R93)</f>
        <v>#DIV/0!</v>
      </c>
      <c r="AB83" s="168" t="e">
        <f ca="1">AA83*X83*W83*F79</f>
        <v>#DIV/0!</v>
      </c>
      <c r="AC83" s="148"/>
      <c r="AM83" s="279"/>
      <c r="AN83" s="142"/>
      <c r="AO83" s="283"/>
      <c r="AP83" s="291"/>
      <c r="AQ83" s="291"/>
      <c r="AR83" s="291"/>
      <c r="AS83" s="282" t="s">
        <v>66</v>
      </c>
      <c r="AT83" s="282"/>
      <c r="AU83" s="52" t="e">
        <f t="shared" si="41"/>
        <v>#N/A</v>
      </c>
      <c r="AV83" s="52" t="e">
        <f t="shared" si="42"/>
        <v>#N/A</v>
      </c>
      <c r="AW83" s="156" t="e">
        <f t="shared" si="43"/>
        <v>#N/A</v>
      </c>
      <c r="AX83" s="157" t="e">
        <f t="shared" si="44"/>
        <v>#N/A</v>
      </c>
      <c r="AY83" s="282"/>
      <c r="AZ83" s="282"/>
      <c r="BA83" s="282"/>
      <c r="BB83" s="282"/>
      <c r="BC83" s="164"/>
      <c r="BD83" s="157" t="e">
        <f t="shared" si="46"/>
        <v>#N/A</v>
      </c>
      <c r="BE83" s="160" t="e">
        <f t="shared" si="47"/>
        <v>#N/A</v>
      </c>
      <c r="BF83" s="41"/>
      <c r="BG83" s="165" t="s">
        <v>6</v>
      </c>
      <c r="BH83" s="166">
        <f>'Info Base'!$B$9</f>
        <v>1</v>
      </c>
      <c r="BI83" s="166">
        <f>'Info Base'!$C$9</f>
        <v>5</v>
      </c>
      <c r="BJ83" s="167" t="e">
        <f ca="1">AVERAGEIF(AS79:AT93,$AF$5,AW79:AW93)</f>
        <v>#DIV/0!</v>
      </c>
      <c r="BK83" s="167" t="e">
        <f ca="1">BJ83*BI83*BH83*AQ79</f>
        <v>#DIV/0!</v>
      </c>
      <c r="BL83" s="168" t="e">
        <f ca="1">AVERAGEIF(AS79:AT93,$AF$5,BC79:BC93)</f>
        <v>#DIV/0!</v>
      </c>
      <c r="BM83" s="168" t="e">
        <f ca="1">BL83*BI83*BH83*AQ79</f>
        <v>#DIV/0!</v>
      </c>
      <c r="BN83" s="148"/>
    </row>
    <row r="84" spans="2:66" x14ac:dyDescent="0.3">
      <c r="B84" s="279"/>
      <c r="C84" s="142"/>
      <c r="D84" s="283"/>
      <c r="E84" s="291"/>
      <c r="F84" s="291"/>
      <c r="G84" s="291"/>
      <c r="H84" s="282" t="s">
        <v>66</v>
      </c>
      <c r="I84" s="282"/>
      <c r="J84" s="52" t="e">
        <f t="shared" si="36"/>
        <v>#N/A</v>
      </c>
      <c r="K84" s="52" t="e">
        <f t="shared" si="37"/>
        <v>#N/A</v>
      </c>
      <c r="L84" s="156" t="e">
        <f t="shared" si="38"/>
        <v>#N/A</v>
      </c>
      <c r="M84" s="157" t="e">
        <f t="shared" si="39"/>
        <v>#N/A</v>
      </c>
      <c r="N84" s="282"/>
      <c r="O84" s="282"/>
      <c r="P84" s="282"/>
      <c r="Q84" s="282"/>
      <c r="R84" s="164"/>
      <c r="S84" s="157" t="e">
        <f t="shared" si="40"/>
        <v>#N/A</v>
      </c>
      <c r="T84" s="160" t="e">
        <f t="shared" si="45"/>
        <v>#N/A</v>
      </c>
      <c r="U84" s="41"/>
      <c r="V84" s="172" t="s">
        <v>7</v>
      </c>
      <c r="W84" s="173">
        <f>'Info Base'!$B$10</f>
        <v>1</v>
      </c>
      <c r="X84" s="173">
        <f>'Info Base'!$C$10</f>
        <v>4</v>
      </c>
      <c r="Y84" s="167" t="e">
        <f ca="1">AVERAGEIF(H79:I93,$AF$6,L79:L93)</f>
        <v>#DIV/0!</v>
      </c>
      <c r="Z84" s="167" t="e">
        <f ca="1">Y84*X84*W84*F79</f>
        <v>#DIV/0!</v>
      </c>
      <c r="AA84" s="168" t="e">
        <f ca="1">AVERAGEIF(H79:I93,$AF$6,R79:R93)</f>
        <v>#DIV/0!</v>
      </c>
      <c r="AB84" s="168" t="e">
        <f ca="1">AA84*X84*W84*F79</f>
        <v>#DIV/0!</v>
      </c>
      <c r="AC84" s="148"/>
      <c r="AM84" s="279"/>
      <c r="AN84" s="142"/>
      <c r="AO84" s="283"/>
      <c r="AP84" s="291"/>
      <c r="AQ84" s="291"/>
      <c r="AR84" s="291"/>
      <c r="AS84" s="282" t="s">
        <v>66</v>
      </c>
      <c r="AT84" s="282"/>
      <c r="AU84" s="52" t="e">
        <f t="shared" si="41"/>
        <v>#N/A</v>
      </c>
      <c r="AV84" s="52" t="e">
        <f t="shared" si="42"/>
        <v>#N/A</v>
      </c>
      <c r="AW84" s="156" t="e">
        <f t="shared" si="43"/>
        <v>#N/A</v>
      </c>
      <c r="AX84" s="157" t="e">
        <f t="shared" si="44"/>
        <v>#N/A</v>
      </c>
      <c r="AY84" s="282"/>
      <c r="AZ84" s="282"/>
      <c r="BA84" s="282"/>
      <c r="BB84" s="282"/>
      <c r="BC84" s="164"/>
      <c r="BD84" s="157" t="e">
        <f t="shared" si="46"/>
        <v>#N/A</v>
      </c>
      <c r="BE84" s="160" t="e">
        <f t="shared" si="47"/>
        <v>#N/A</v>
      </c>
      <c r="BF84" s="41"/>
      <c r="BG84" s="172" t="s">
        <v>7</v>
      </c>
      <c r="BH84" s="173">
        <f>'Info Base'!$B$10</f>
        <v>1</v>
      </c>
      <c r="BI84" s="173">
        <f>'Info Base'!$C$10</f>
        <v>4</v>
      </c>
      <c r="BJ84" s="167" t="e">
        <f ca="1">AVERAGEIF(AS79:AT93,$AF$6,AW79:AW93)</f>
        <v>#DIV/0!</v>
      </c>
      <c r="BK84" s="167" t="e">
        <f ca="1">BJ84*BI84*BH84*AQ79</f>
        <v>#DIV/0!</v>
      </c>
      <c r="BL84" s="168" t="e">
        <f ca="1">AVERAGEIF(AS79:AT93,$AF$6,BC79:BC93)</f>
        <v>#DIV/0!</v>
      </c>
      <c r="BM84" s="168" t="e">
        <f ca="1">BL84*BI84*BH84*AQ79</f>
        <v>#DIV/0!</v>
      </c>
      <c r="BN84" s="148"/>
    </row>
    <row r="85" spans="2:66" x14ac:dyDescent="0.3">
      <c r="B85" s="279"/>
      <c r="C85" s="142"/>
      <c r="D85" s="283"/>
      <c r="E85" s="291"/>
      <c r="F85" s="291"/>
      <c r="G85" s="291"/>
      <c r="H85" s="282" t="s">
        <v>66</v>
      </c>
      <c r="I85" s="282"/>
      <c r="J85" s="52" t="e">
        <f t="shared" si="36"/>
        <v>#N/A</v>
      </c>
      <c r="K85" s="52" t="e">
        <f t="shared" si="37"/>
        <v>#N/A</v>
      </c>
      <c r="L85" s="156" t="e">
        <f t="shared" si="38"/>
        <v>#N/A</v>
      </c>
      <c r="M85" s="157" t="e">
        <f t="shared" si="39"/>
        <v>#N/A</v>
      </c>
      <c r="N85" s="282"/>
      <c r="O85" s="282"/>
      <c r="P85" s="282"/>
      <c r="Q85" s="282"/>
      <c r="R85" s="164"/>
      <c r="S85" s="157" t="e">
        <f t="shared" si="40"/>
        <v>#N/A</v>
      </c>
      <c r="T85" s="160" t="e">
        <f t="shared" si="45"/>
        <v>#N/A</v>
      </c>
      <c r="U85" s="41"/>
      <c r="V85" s="174" t="s">
        <v>76</v>
      </c>
      <c r="W85" s="175">
        <v>1</v>
      </c>
      <c r="X85" s="175">
        <v>1</v>
      </c>
      <c r="Y85" s="175"/>
      <c r="Z85" s="167" t="e">
        <f ca="1">AVERAGEIF(H79:I93,$AF$7,L79:L93)</f>
        <v>#DIV/0!</v>
      </c>
      <c r="AA85" s="167"/>
      <c r="AB85" s="168" t="e">
        <f ca="1">AVERAGEIF(H79:I93,$AF$7,R79:R93)</f>
        <v>#DIV/0!</v>
      </c>
      <c r="AC85" s="148"/>
      <c r="AM85" s="279"/>
      <c r="AN85" s="142"/>
      <c r="AO85" s="283"/>
      <c r="AP85" s="291"/>
      <c r="AQ85" s="291"/>
      <c r="AR85" s="291"/>
      <c r="AS85" s="282" t="s">
        <v>66</v>
      </c>
      <c r="AT85" s="282"/>
      <c r="AU85" s="52" t="e">
        <f t="shared" si="41"/>
        <v>#N/A</v>
      </c>
      <c r="AV85" s="52" t="e">
        <f t="shared" si="42"/>
        <v>#N/A</v>
      </c>
      <c r="AW85" s="156" t="e">
        <f t="shared" si="43"/>
        <v>#N/A</v>
      </c>
      <c r="AX85" s="157" t="e">
        <f t="shared" si="44"/>
        <v>#N/A</v>
      </c>
      <c r="AY85" s="282"/>
      <c r="AZ85" s="282"/>
      <c r="BA85" s="282"/>
      <c r="BB85" s="282"/>
      <c r="BC85" s="164"/>
      <c r="BD85" s="157" t="e">
        <f t="shared" si="46"/>
        <v>#N/A</v>
      </c>
      <c r="BE85" s="160" t="e">
        <f t="shared" si="47"/>
        <v>#N/A</v>
      </c>
      <c r="BF85" s="41"/>
      <c r="BG85" s="174" t="s">
        <v>76</v>
      </c>
      <c r="BH85" s="175">
        <v>1</v>
      </c>
      <c r="BI85" s="175">
        <v>1</v>
      </c>
      <c r="BJ85" s="175" t="e">
        <f ca="1">AVERAGEIF(AS79:AT93,$AF$7,AW79:AW93)</f>
        <v>#DIV/0!</v>
      </c>
      <c r="BK85" s="167" t="e">
        <f ca="1">BJ85*BI85*BH85</f>
        <v>#DIV/0!</v>
      </c>
      <c r="BL85" s="167" t="e">
        <f ca="1">AVERAGEIF(AS79:AT93,$AF$7,BC79:BC93)</f>
        <v>#DIV/0!</v>
      </c>
      <c r="BM85" s="168" t="e">
        <f ca="1">BL85*BI85*BH85</f>
        <v>#DIV/0!</v>
      </c>
      <c r="BN85" s="148"/>
    </row>
    <row r="86" spans="2:66" x14ac:dyDescent="0.3">
      <c r="B86" s="279"/>
      <c r="C86" s="142"/>
      <c r="D86" s="283"/>
      <c r="E86" s="291"/>
      <c r="F86" s="291"/>
      <c r="G86" s="291"/>
      <c r="H86" s="282" t="s">
        <v>66</v>
      </c>
      <c r="I86" s="282"/>
      <c r="J86" s="52" t="e">
        <f t="shared" si="36"/>
        <v>#N/A</v>
      </c>
      <c r="K86" s="52" t="e">
        <f t="shared" si="37"/>
        <v>#N/A</v>
      </c>
      <c r="L86" s="156" t="e">
        <f t="shared" si="38"/>
        <v>#N/A</v>
      </c>
      <c r="M86" s="157" t="e">
        <f t="shared" si="39"/>
        <v>#N/A</v>
      </c>
      <c r="N86" s="282"/>
      <c r="O86" s="282"/>
      <c r="P86" s="282"/>
      <c r="Q86" s="282"/>
      <c r="R86" s="164"/>
      <c r="S86" s="157" t="e">
        <f t="shared" si="40"/>
        <v>#N/A</v>
      </c>
      <c r="T86" s="160" t="e">
        <f t="shared" si="45"/>
        <v>#N/A</v>
      </c>
      <c r="U86" s="41"/>
      <c r="V86" s="176" t="s">
        <v>85</v>
      </c>
      <c r="W86" s="176"/>
      <c r="X86" s="176"/>
      <c r="Y86" s="177"/>
      <c r="Z86" s="178" t="e">
        <f ca="1">SUM(Z80:Z85)</f>
        <v>#DIV/0!</v>
      </c>
      <c r="AA86" s="178"/>
      <c r="AB86" s="178" t="e">
        <f ca="1">SUM(AB80:AB85)</f>
        <v>#DIV/0!</v>
      </c>
      <c r="AC86" s="148"/>
      <c r="AM86" s="279"/>
      <c r="AN86" s="142"/>
      <c r="AO86" s="283"/>
      <c r="AP86" s="291"/>
      <c r="AQ86" s="291"/>
      <c r="AR86" s="291"/>
      <c r="AS86" s="282" t="s">
        <v>66</v>
      </c>
      <c r="AT86" s="282"/>
      <c r="AU86" s="52" t="e">
        <f t="shared" si="41"/>
        <v>#N/A</v>
      </c>
      <c r="AV86" s="52" t="e">
        <f t="shared" si="42"/>
        <v>#N/A</v>
      </c>
      <c r="AW86" s="156" t="e">
        <f t="shared" si="43"/>
        <v>#N/A</v>
      </c>
      <c r="AX86" s="157" t="e">
        <f t="shared" si="44"/>
        <v>#N/A</v>
      </c>
      <c r="AY86" s="282"/>
      <c r="AZ86" s="282"/>
      <c r="BA86" s="282"/>
      <c r="BB86" s="282"/>
      <c r="BC86" s="164"/>
      <c r="BD86" s="157" t="e">
        <f t="shared" si="46"/>
        <v>#N/A</v>
      </c>
      <c r="BE86" s="160" t="e">
        <f t="shared" si="47"/>
        <v>#N/A</v>
      </c>
      <c r="BF86" s="41"/>
      <c r="BG86" s="176" t="s">
        <v>85</v>
      </c>
      <c r="BH86" s="176"/>
      <c r="BI86" s="176"/>
      <c r="BJ86" s="177"/>
      <c r="BK86" s="178" t="e">
        <f ca="1">SUM(BK80:BK85)</f>
        <v>#DIV/0!</v>
      </c>
      <c r="BL86" s="178"/>
      <c r="BM86" s="178" t="e">
        <f ca="1">SUM(BM80:BM85)</f>
        <v>#DIV/0!</v>
      </c>
      <c r="BN86" s="148"/>
    </row>
    <row r="87" spans="2:66" x14ac:dyDescent="0.3">
      <c r="B87" s="279"/>
      <c r="C87" s="142"/>
      <c r="D87" s="283"/>
      <c r="E87" s="291"/>
      <c r="F87" s="291"/>
      <c r="G87" s="291"/>
      <c r="H87" s="282" t="s">
        <v>66</v>
      </c>
      <c r="I87" s="282"/>
      <c r="J87" s="52" t="e">
        <f t="shared" si="36"/>
        <v>#N/A</v>
      </c>
      <c r="K87" s="52" t="e">
        <f t="shared" si="37"/>
        <v>#N/A</v>
      </c>
      <c r="L87" s="156" t="e">
        <f t="shared" si="38"/>
        <v>#N/A</v>
      </c>
      <c r="M87" s="157" t="e">
        <f t="shared" si="39"/>
        <v>#N/A</v>
      </c>
      <c r="N87" s="282"/>
      <c r="O87" s="282"/>
      <c r="P87" s="282"/>
      <c r="Q87" s="282"/>
      <c r="R87" s="164"/>
      <c r="S87" s="157" t="e">
        <f t="shared" si="40"/>
        <v>#N/A</v>
      </c>
      <c r="T87" s="160" t="e">
        <f t="shared" si="45"/>
        <v>#N/A</v>
      </c>
      <c r="U87" s="41"/>
      <c r="V87" s="145"/>
      <c r="W87" s="146"/>
      <c r="X87" s="146"/>
      <c r="Y87" s="146"/>
      <c r="Z87" s="144"/>
      <c r="AA87" s="144"/>
      <c r="AB87" s="147"/>
      <c r="AC87" s="148"/>
      <c r="AM87" s="279"/>
      <c r="AN87" s="142"/>
      <c r="AO87" s="283"/>
      <c r="AP87" s="291"/>
      <c r="AQ87" s="291"/>
      <c r="AR87" s="291"/>
      <c r="AS87" s="282" t="s">
        <v>66</v>
      </c>
      <c r="AT87" s="282"/>
      <c r="AU87" s="52" t="e">
        <f t="shared" si="41"/>
        <v>#N/A</v>
      </c>
      <c r="AV87" s="52" t="e">
        <f t="shared" si="42"/>
        <v>#N/A</v>
      </c>
      <c r="AW87" s="156" t="e">
        <f t="shared" si="43"/>
        <v>#N/A</v>
      </c>
      <c r="AX87" s="157" t="e">
        <f t="shared" si="44"/>
        <v>#N/A</v>
      </c>
      <c r="AY87" s="282"/>
      <c r="AZ87" s="282"/>
      <c r="BA87" s="282"/>
      <c r="BB87" s="282"/>
      <c r="BC87" s="164"/>
      <c r="BD87" s="157" t="e">
        <f t="shared" si="46"/>
        <v>#N/A</v>
      </c>
      <c r="BE87" s="160" t="e">
        <f t="shared" si="47"/>
        <v>#N/A</v>
      </c>
      <c r="BF87" s="41"/>
      <c r="BG87" s="145"/>
      <c r="BH87" s="146"/>
      <c r="BI87" s="146"/>
      <c r="BJ87" s="146"/>
      <c r="BK87" s="144"/>
      <c r="BL87" s="144"/>
      <c r="BM87" s="147"/>
      <c r="BN87" s="148"/>
    </row>
    <row r="88" spans="2:66" x14ac:dyDescent="0.3">
      <c r="B88" s="279"/>
      <c r="C88" s="142"/>
      <c r="D88" s="283"/>
      <c r="E88" s="291"/>
      <c r="F88" s="291"/>
      <c r="G88" s="291"/>
      <c r="H88" s="282" t="s">
        <v>66</v>
      </c>
      <c r="I88" s="282"/>
      <c r="J88" s="52" t="e">
        <f t="shared" si="36"/>
        <v>#N/A</v>
      </c>
      <c r="K88" s="52" t="e">
        <f t="shared" si="37"/>
        <v>#N/A</v>
      </c>
      <c r="L88" s="156" t="e">
        <f t="shared" si="38"/>
        <v>#N/A</v>
      </c>
      <c r="M88" s="157" t="e">
        <f t="shared" si="39"/>
        <v>#N/A</v>
      </c>
      <c r="N88" s="282"/>
      <c r="O88" s="282"/>
      <c r="P88" s="282"/>
      <c r="Q88" s="282"/>
      <c r="R88" s="164"/>
      <c r="S88" s="157" t="e">
        <f t="shared" si="40"/>
        <v>#N/A</v>
      </c>
      <c r="T88" s="160" t="e">
        <f t="shared" si="45"/>
        <v>#N/A</v>
      </c>
      <c r="U88" s="41"/>
      <c r="V88" s="177" t="s">
        <v>86</v>
      </c>
      <c r="Z88" s="179" t="e">
        <f ca="1">Z86*365</f>
        <v>#DIV/0!</v>
      </c>
      <c r="AA88" s="63"/>
      <c r="AB88" s="180" t="s">
        <v>73</v>
      </c>
      <c r="AC88" s="148"/>
      <c r="AM88" s="279"/>
      <c r="AN88" s="142"/>
      <c r="AO88" s="283"/>
      <c r="AP88" s="291"/>
      <c r="AQ88" s="291"/>
      <c r="AR88" s="291"/>
      <c r="AS88" s="282" t="s">
        <v>66</v>
      </c>
      <c r="AT88" s="282"/>
      <c r="AU88" s="52" t="e">
        <f t="shared" si="41"/>
        <v>#N/A</v>
      </c>
      <c r="AV88" s="52" t="e">
        <f t="shared" si="42"/>
        <v>#N/A</v>
      </c>
      <c r="AW88" s="156" t="e">
        <f t="shared" si="43"/>
        <v>#N/A</v>
      </c>
      <c r="AX88" s="157" t="e">
        <f t="shared" si="44"/>
        <v>#N/A</v>
      </c>
      <c r="AY88" s="282"/>
      <c r="AZ88" s="282"/>
      <c r="BA88" s="282"/>
      <c r="BB88" s="282"/>
      <c r="BC88" s="164"/>
      <c r="BD88" s="157" t="e">
        <f t="shared" si="46"/>
        <v>#N/A</v>
      </c>
      <c r="BE88" s="160" t="e">
        <f t="shared" si="47"/>
        <v>#N/A</v>
      </c>
      <c r="BF88" s="41"/>
      <c r="BG88" s="177" t="s">
        <v>86</v>
      </c>
      <c r="BH88" s="119"/>
      <c r="BI88" s="119"/>
      <c r="BJ88" s="119"/>
      <c r="BK88" s="179" t="e">
        <f ca="1">BK86*365</f>
        <v>#DIV/0!</v>
      </c>
      <c r="BL88" s="63"/>
      <c r="BM88" s="180" t="s">
        <v>73</v>
      </c>
      <c r="BN88" s="148"/>
    </row>
    <row r="89" spans="2:66" x14ac:dyDescent="0.3">
      <c r="B89" s="279"/>
      <c r="C89" s="142"/>
      <c r="D89" s="283"/>
      <c r="E89" s="291"/>
      <c r="F89" s="291"/>
      <c r="G89" s="291"/>
      <c r="H89" s="282" t="s">
        <v>66</v>
      </c>
      <c r="I89" s="282"/>
      <c r="J89" s="52" t="e">
        <f t="shared" si="36"/>
        <v>#N/A</v>
      </c>
      <c r="K89" s="52" t="e">
        <f t="shared" si="37"/>
        <v>#N/A</v>
      </c>
      <c r="L89" s="156" t="e">
        <f t="shared" si="38"/>
        <v>#N/A</v>
      </c>
      <c r="M89" s="157" t="e">
        <f t="shared" si="39"/>
        <v>#N/A</v>
      </c>
      <c r="N89" s="282"/>
      <c r="O89" s="282"/>
      <c r="P89" s="282"/>
      <c r="Q89" s="282"/>
      <c r="R89" s="164"/>
      <c r="S89" s="157" t="e">
        <f t="shared" si="40"/>
        <v>#N/A</v>
      </c>
      <c r="T89" s="160" t="e">
        <f t="shared" si="45"/>
        <v>#N/A</v>
      </c>
      <c r="U89" s="41"/>
      <c r="V89" s="177" t="s">
        <v>87</v>
      </c>
      <c r="Z89" s="179" t="e">
        <f ca="1">AB86*365</f>
        <v>#DIV/0!</v>
      </c>
      <c r="AA89" s="63"/>
      <c r="AB89" s="181" t="s">
        <v>73</v>
      </c>
      <c r="AC89" s="148"/>
      <c r="AM89" s="279"/>
      <c r="AN89" s="142"/>
      <c r="AO89" s="283"/>
      <c r="AP89" s="291"/>
      <c r="AQ89" s="291"/>
      <c r="AR89" s="291"/>
      <c r="AS89" s="282" t="s">
        <v>66</v>
      </c>
      <c r="AT89" s="282"/>
      <c r="AU89" s="52" t="e">
        <f t="shared" si="41"/>
        <v>#N/A</v>
      </c>
      <c r="AV89" s="52" t="e">
        <f t="shared" si="42"/>
        <v>#N/A</v>
      </c>
      <c r="AW89" s="156" t="e">
        <f t="shared" si="43"/>
        <v>#N/A</v>
      </c>
      <c r="AX89" s="157" t="e">
        <f t="shared" si="44"/>
        <v>#N/A</v>
      </c>
      <c r="AY89" s="282"/>
      <c r="AZ89" s="282"/>
      <c r="BA89" s="282"/>
      <c r="BB89" s="282"/>
      <c r="BC89" s="164"/>
      <c r="BD89" s="157" t="e">
        <f t="shared" si="46"/>
        <v>#N/A</v>
      </c>
      <c r="BE89" s="160" t="e">
        <f t="shared" si="47"/>
        <v>#N/A</v>
      </c>
      <c r="BF89" s="41"/>
      <c r="BG89" s="177" t="s">
        <v>87</v>
      </c>
      <c r="BH89" s="119"/>
      <c r="BI89" s="119"/>
      <c r="BJ89" s="119"/>
      <c r="BK89" s="179" t="e">
        <f ca="1">BM86*365</f>
        <v>#DIV/0!</v>
      </c>
      <c r="BL89" s="63"/>
      <c r="BM89" s="181" t="s">
        <v>73</v>
      </c>
      <c r="BN89" s="148"/>
    </row>
    <row r="90" spans="2:66" x14ac:dyDescent="0.3">
      <c r="B90" s="279"/>
      <c r="C90" s="142"/>
      <c r="D90" s="283"/>
      <c r="E90" s="291"/>
      <c r="F90" s="291"/>
      <c r="G90" s="291"/>
      <c r="H90" s="282" t="s">
        <v>66</v>
      </c>
      <c r="I90" s="282"/>
      <c r="J90" s="52" t="e">
        <f t="shared" si="36"/>
        <v>#N/A</v>
      </c>
      <c r="K90" s="52" t="e">
        <f t="shared" si="37"/>
        <v>#N/A</v>
      </c>
      <c r="L90" s="156" t="e">
        <f t="shared" si="38"/>
        <v>#N/A</v>
      </c>
      <c r="M90" s="157" t="e">
        <f t="shared" si="39"/>
        <v>#N/A</v>
      </c>
      <c r="N90" s="282"/>
      <c r="O90" s="282"/>
      <c r="P90" s="282"/>
      <c r="Q90" s="282"/>
      <c r="R90" s="164"/>
      <c r="S90" s="157" t="e">
        <f t="shared" si="40"/>
        <v>#N/A</v>
      </c>
      <c r="T90" s="160" t="e">
        <f t="shared" si="45"/>
        <v>#N/A</v>
      </c>
      <c r="U90" s="41"/>
      <c r="V90" s="145"/>
      <c r="W90" s="146"/>
      <c r="X90" s="146"/>
      <c r="Y90" s="146"/>
      <c r="Z90" s="144"/>
      <c r="AA90" s="144"/>
      <c r="AB90" s="147"/>
      <c r="AC90" s="148"/>
      <c r="AM90" s="279"/>
      <c r="AN90" s="142"/>
      <c r="AO90" s="283"/>
      <c r="AP90" s="291"/>
      <c r="AQ90" s="291"/>
      <c r="AR90" s="291"/>
      <c r="AS90" s="282" t="s">
        <v>66</v>
      </c>
      <c r="AT90" s="282"/>
      <c r="AU90" s="52" t="e">
        <f t="shared" si="41"/>
        <v>#N/A</v>
      </c>
      <c r="AV90" s="52" t="e">
        <f t="shared" si="42"/>
        <v>#N/A</v>
      </c>
      <c r="AW90" s="156" t="e">
        <f t="shared" si="43"/>
        <v>#N/A</v>
      </c>
      <c r="AX90" s="157" t="e">
        <f t="shared" si="44"/>
        <v>#N/A</v>
      </c>
      <c r="AY90" s="282"/>
      <c r="AZ90" s="282"/>
      <c r="BA90" s="282"/>
      <c r="BB90" s="282"/>
      <c r="BC90" s="164"/>
      <c r="BD90" s="157" t="e">
        <f t="shared" si="46"/>
        <v>#N/A</v>
      </c>
      <c r="BE90" s="160" t="e">
        <f t="shared" si="47"/>
        <v>#N/A</v>
      </c>
      <c r="BF90" s="41"/>
      <c r="BG90" s="145"/>
      <c r="BH90" s="146"/>
      <c r="BI90" s="146"/>
      <c r="BJ90" s="146"/>
      <c r="BK90" s="144"/>
      <c r="BL90" s="144"/>
      <c r="BM90" s="147"/>
      <c r="BN90" s="148"/>
    </row>
    <row r="91" spans="2:66" x14ac:dyDescent="0.3">
      <c r="B91" s="279"/>
      <c r="C91" s="142"/>
      <c r="D91" s="283"/>
      <c r="E91" s="291"/>
      <c r="F91" s="291"/>
      <c r="G91" s="291"/>
      <c r="H91" s="282" t="s">
        <v>66</v>
      </c>
      <c r="I91" s="282"/>
      <c r="J91" s="52" t="e">
        <f t="shared" si="36"/>
        <v>#N/A</v>
      </c>
      <c r="K91" s="52" t="e">
        <f t="shared" si="37"/>
        <v>#N/A</v>
      </c>
      <c r="L91" s="156" t="e">
        <f t="shared" si="38"/>
        <v>#N/A</v>
      </c>
      <c r="M91" s="157" t="e">
        <f t="shared" si="39"/>
        <v>#N/A</v>
      </c>
      <c r="N91" s="282"/>
      <c r="O91" s="282"/>
      <c r="P91" s="282"/>
      <c r="Q91" s="282"/>
      <c r="R91" s="164"/>
      <c r="S91" s="157" t="e">
        <f t="shared" si="40"/>
        <v>#N/A</v>
      </c>
      <c r="T91" s="160" t="e">
        <f t="shared" si="45"/>
        <v>#N/A</v>
      </c>
      <c r="U91" s="41"/>
      <c r="V91" s="145"/>
      <c r="W91" s="146"/>
      <c r="X91" s="146"/>
      <c r="Y91" s="146"/>
      <c r="Z91" s="144"/>
      <c r="AA91" s="144"/>
      <c r="AB91" s="147"/>
      <c r="AC91" s="148"/>
      <c r="AM91" s="279"/>
      <c r="AN91" s="142"/>
      <c r="AO91" s="283"/>
      <c r="AP91" s="291"/>
      <c r="AQ91" s="291"/>
      <c r="AR91" s="291"/>
      <c r="AS91" s="282" t="s">
        <v>66</v>
      </c>
      <c r="AT91" s="282"/>
      <c r="AU91" s="52" t="e">
        <f t="shared" si="41"/>
        <v>#N/A</v>
      </c>
      <c r="AV91" s="52" t="e">
        <f t="shared" si="42"/>
        <v>#N/A</v>
      </c>
      <c r="AW91" s="156" t="e">
        <f t="shared" si="43"/>
        <v>#N/A</v>
      </c>
      <c r="AX91" s="157" t="e">
        <f t="shared" si="44"/>
        <v>#N/A</v>
      </c>
      <c r="AY91" s="282"/>
      <c r="AZ91" s="282"/>
      <c r="BA91" s="282"/>
      <c r="BB91" s="282"/>
      <c r="BC91" s="164"/>
      <c r="BD91" s="157" t="e">
        <f t="shared" si="46"/>
        <v>#N/A</v>
      </c>
      <c r="BE91" s="160" t="e">
        <f t="shared" si="47"/>
        <v>#N/A</v>
      </c>
      <c r="BF91" s="41"/>
      <c r="BG91" s="145"/>
      <c r="BH91" s="146"/>
      <c r="BI91" s="146"/>
      <c r="BJ91" s="146"/>
      <c r="BK91" s="144"/>
      <c r="BL91" s="144"/>
      <c r="BM91" s="147"/>
      <c r="BN91" s="148"/>
    </row>
    <row r="92" spans="2:66" x14ac:dyDescent="0.3">
      <c r="B92" s="279"/>
      <c r="C92" s="142"/>
      <c r="D92" s="283"/>
      <c r="E92" s="291"/>
      <c r="F92" s="291"/>
      <c r="G92" s="291"/>
      <c r="H92" s="282" t="s">
        <v>66</v>
      </c>
      <c r="I92" s="282"/>
      <c r="J92" s="52" t="e">
        <f t="shared" si="36"/>
        <v>#N/A</v>
      </c>
      <c r="K92" s="52" t="e">
        <f t="shared" si="37"/>
        <v>#N/A</v>
      </c>
      <c r="L92" s="156" t="e">
        <f t="shared" si="38"/>
        <v>#N/A</v>
      </c>
      <c r="M92" s="157" t="e">
        <f t="shared" si="39"/>
        <v>#N/A</v>
      </c>
      <c r="N92" s="282"/>
      <c r="O92" s="282"/>
      <c r="P92" s="282"/>
      <c r="Q92" s="282"/>
      <c r="R92" s="164"/>
      <c r="S92" s="157" t="e">
        <f t="shared" si="40"/>
        <v>#N/A</v>
      </c>
      <c r="T92" s="160" t="e">
        <f t="shared" si="45"/>
        <v>#N/A</v>
      </c>
      <c r="U92" s="41"/>
      <c r="V92" s="280" t="s">
        <v>88</v>
      </c>
      <c r="W92" s="182"/>
      <c r="X92" s="182"/>
      <c r="Y92" s="182"/>
      <c r="Z92" s="281" t="e">
        <f ca="1">1-(Z89/Z88)</f>
        <v>#DIV/0!</v>
      </c>
      <c r="AA92" s="183"/>
      <c r="AB92" s="147"/>
      <c r="AC92" s="148"/>
      <c r="AM92" s="279"/>
      <c r="AN92" s="142"/>
      <c r="AO92" s="283"/>
      <c r="AP92" s="291"/>
      <c r="AQ92" s="291"/>
      <c r="AR92" s="291"/>
      <c r="AS92" s="282" t="s">
        <v>66</v>
      </c>
      <c r="AT92" s="282"/>
      <c r="AU92" s="52" t="e">
        <f t="shared" si="41"/>
        <v>#N/A</v>
      </c>
      <c r="AV92" s="52" t="e">
        <f t="shared" si="42"/>
        <v>#N/A</v>
      </c>
      <c r="AW92" s="156" t="e">
        <f t="shared" si="43"/>
        <v>#N/A</v>
      </c>
      <c r="AX92" s="157" t="e">
        <f t="shared" si="44"/>
        <v>#N/A</v>
      </c>
      <c r="AY92" s="282"/>
      <c r="AZ92" s="282"/>
      <c r="BA92" s="282"/>
      <c r="BB92" s="282"/>
      <c r="BC92" s="164"/>
      <c r="BD92" s="157" t="e">
        <f t="shared" si="46"/>
        <v>#N/A</v>
      </c>
      <c r="BE92" s="160" t="e">
        <f t="shared" si="47"/>
        <v>#N/A</v>
      </c>
      <c r="BF92" s="41"/>
      <c r="BG92" s="280" t="s">
        <v>154</v>
      </c>
      <c r="BH92" s="182"/>
      <c r="BI92" s="182"/>
      <c r="BJ92" s="182"/>
      <c r="BK92" s="281" t="e">
        <f ca="1">1-(BK89/BK88)</f>
        <v>#DIV/0!</v>
      </c>
      <c r="BL92" s="183"/>
      <c r="BM92" s="147"/>
      <c r="BN92" s="148"/>
    </row>
    <row r="93" spans="2:66" x14ac:dyDescent="0.3">
      <c r="B93" s="279"/>
      <c r="C93" s="142"/>
      <c r="D93" s="283"/>
      <c r="E93" s="291"/>
      <c r="F93" s="291"/>
      <c r="G93" s="291"/>
      <c r="H93" s="282" t="s">
        <v>66</v>
      </c>
      <c r="I93" s="282"/>
      <c r="J93" s="52" t="e">
        <f t="shared" si="36"/>
        <v>#N/A</v>
      </c>
      <c r="K93" s="52" t="e">
        <f t="shared" si="37"/>
        <v>#N/A</v>
      </c>
      <c r="L93" s="156" t="e">
        <f t="shared" si="38"/>
        <v>#N/A</v>
      </c>
      <c r="M93" s="157" t="e">
        <f t="shared" si="39"/>
        <v>#N/A</v>
      </c>
      <c r="N93" s="282"/>
      <c r="O93" s="282"/>
      <c r="P93" s="282"/>
      <c r="Q93" s="282"/>
      <c r="R93" s="164"/>
      <c r="S93" s="157" t="e">
        <f t="shared" si="40"/>
        <v>#N/A</v>
      </c>
      <c r="T93" s="160" t="e">
        <f t="shared" si="45"/>
        <v>#N/A</v>
      </c>
      <c r="U93" s="41"/>
      <c r="V93" s="280"/>
      <c r="W93" s="182"/>
      <c r="X93" s="182"/>
      <c r="Y93" s="182"/>
      <c r="Z93" s="281"/>
      <c r="AA93" s="183"/>
      <c r="AB93" s="147"/>
      <c r="AC93" s="148"/>
      <c r="AM93" s="279"/>
      <c r="AN93" s="142"/>
      <c r="AO93" s="283"/>
      <c r="AP93" s="291"/>
      <c r="AQ93" s="291"/>
      <c r="AR93" s="291"/>
      <c r="AS93" s="282" t="s">
        <v>66</v>
      </c>
      <c r="AT93" s="282"/>
      <c r="AU93" s="52" t="e">
        <f t="shared" si="41"/>
        <v>#N/A</v>
      </c>
      <c r="AV93" s="52" t="e">
        <f t="shared" si="42"/>
        <v>#N/A</v>
      </c>
      <c r="AW93" s="156" t="e">
        <f t="shared" si="43"/>
        <v>#N/A</v>
      </c>
      <c r="AX93" s="157" t="e">
        <f t="shared" si="44"/>
        <v>#N/A</v>
      </c>
      <c r="AY93" s="282"/>
      <c r="AZ93" s="282"/>
      <c r="BA93" s="282"/>
      <c r="BB93" s="282"/>
      <c r="BC93" s="164"/>
      <c r="BD93" s="157" t="e">
        <f t="shared" si="46"/>
        <v>#N/A</v>
      </c>
      <c r="BE93" s="160" t="e">
        <f t="shared" si="47"/>
        <v>#N/A</v>
      </c>
      <c r="BF93" s="41"/>
      <c r="BG93" s="280"/>
      <c r="BH93" s="182"/>
      <c r="BI93" s="182"/>
      <c r="BJ93" s="182"/>
      <c r="BK93" s="281"/>
      <c r="BL93" s="183"/>
      <c r="BM93" s="147"/>
      <c r="BN93" s="148"/>
    </row>
    <row r="94" spans="2:66" x14ac:dyDescent="0.3">
      <c r="B94" s="279"/>
      <c r="C94" s="184"/>
      <c r="D94" s="185"/>
      <c r="E94" s="185"/>
      <c r="F94" s="185"/>
      <c r="G94" s="185"/>
      <c r="H94" s="185"/>
      <c r="I94" s="185"/>
      <c r="J94" s="185"/>
      <c r="K94" s="185"/>
      <c r="L94" s="186"/>
      <c r="M94" s="185"/>
      <c r="N94" s="185"/>
      <c r="O94" s="185"/>
      <c r="P94" s="185"/>
      <c r="Q94" s="185"/>
      <c r="R94" s="187"/>
      <c r="S94" s="185"/>
      <c r="T94" s="188"/>
      <c r="U94" s="185"/>
      <c r="V94" s="189"/>
      <c r="W94" s="190"/>
      <c r="X94" s="190"/>
      <c r="Y94" s="190"/>
      <c r="Z94" s="187"/>
      <c r="AA94" s="187"/>
      <c r="AB94" s="191"/>
      <c r="AC94" s="192"/>
      <c r="AM94" s="279"/>
      <c r="AN94" s="184"/>
      <c r="AO94" s="185"/>
      <c r="AP94" s="185"/>
      <c r="AQ94" s="185"/>
      <c r="AR94" s="185"/>
      <c r="AS94" s="185"/>
      <c r="AT94" s="185"/>
      <c r="AU94" s="185"/>
      <c r="AV94" s="185"/>
      <c r="AW94" s="186"/>
      <c r="AX94" s="185"/>
      <c r="AY94" s="185"/>
      <c r="AZ94" s="185"/>
      <c r="BA94" s="185"/>
      <c r="BB94" s="185"/>
      <c r="BC94" s="187"/>
      <c r="BD94" s="185"/>
      <c r="BE94" s="188"/>
      <c r="BF94" s="185"/>
      <c r="BG94" s="189"/>
      <c r="BH94" s="190"/>
      <c r="BI94" s="190"/>
      <c r="BJ94" s="190"/>
      <c r="BK94" s="187"/>
      <c r="BL94" s="187"/>
      <c r="BM94" s="191"/>
      <c r="BN94" s="192"/>
    </row>
    <row r="95" spans="2:66" x14ac:dyDescent="0.3"/>
    <row r="96" spans="2:66" x14ac:dyDescent="0.3">
      <c r="B96" s="279" t="s">
        <v>155</v>
      </c>
      <c r="C96" s="133"/>
      <c r="D96" s="134"/>
      <c r="E96" s="134"/>
      <c r="F96" s="134"/>
      <c r="G96" s="134"/>
      <c r="H96" s="134"/>
      <c r="I96" s="134"/>
      <c r="J96" s="134"/>
      <c r="K96" s="134"/>
      <c r="L96" s="135"/>
      <c r="M96" s="134"/>
      <c r="N96" s="134"/>
      <c r="O96" s="134"/>
      <c r="P96" s="134"/>
      <c r="Q96" s="134"/>
      <c r="R96" s="136"/>
      <c r="S96" s="134"/>
      <c r="T96" s="137"/>
      <c r="U96" s="134"/>
      <c r="V96" s="138"/>
      <c r="W96" s="139"/>
      <c r="X96" s="139"/>
      <c r="Y96" s="139"/>
      <c r="Z96" s="136"/>
      <c r="AA96" s="136"/>
      <c r="AB96" s="140"/>
      <c r="AC96" s="141"/>
      <c r="AM96" s="279" t="s">
        <v>156</v>
      </c>
      <c r="AN96" s="133"/>
      <c r="AO96" s="134"/>
      <c r="AP96" s="134"/>
      <c r="AQ96" s="134"/>
      <c r="AR96" s="134"/>
      <c r="AS96" s="134"/>
      <c r="AT96" s="134"/>
      <c r="AU96" s="134"/>
      <c r="AV96" s="134"/>
      <c r="AW96" s="135"/>
      <c r="AX96" s="134"/>
      <c r="AY96" s="134"/>
      <c r="AZ96" s="134"/>
      <c r="BA96" s="134"/>
      <c r="BB96" s="134"/>
      <c r="BC96" s="136"/>
      <c r="BD96" s="134"/>
      <c r="BE96" s="137"/>
      <c r="BF96" s="134"/>
      <c r="BG96" s="138"/>
      <c r="BH96" s="139"/>
      <c r="BI96" s="139"/>
      <c r="BJ96" s="139"/>
      <c r="BK96" s="136"/>
      <c r="BL96" s="136"/>
      <c r="BM96" s="140"/>
      <c r="BN96" s="141"/>
    </row>
    <row r="97" spans="2:66" x14ac:dyDescent="0.3">
      <c r="B97" s="279"/>
      <c r="C97" s="142"/>
      <c r="D97" s="41"/>
      <c r="E97" s="41"/>
      <c r="F97" s="41"/>
      <c r="G97" s="41"/>
      <c r="H97" s="41"/>
      <c r="I97" s="41"/>
      <c r="J97" s="41"/>
      <c r="K97" s="41"/>
      <c r="L97" s="143"/>
      <c r="M97" s="41"/>
      <c r="N97" s="41"/>
      <c r="O97" s="41"/>
      <c r="P97" s="41"/>
      <c r="Q97" s="41"/>
      <c r="R97" s="144"/>
      <c r="S97" s="41"/>
      <c r="T97" s="39"/>
      <c r="U97" s="41"/>
      <c r="V97" s="145"/>
      <c r="W97" s="146"/>
      <c r="X97" s="146"/>
      <c r="Y97" s="146"/>
      <c r="Z97" s="144"/>
      <c r="AA97" s="144"/>
      <c r="AB97" s="147"/>
      <c r="AC97" s="148"/>
      <c r="AM97" s="279"/>
      <c r="AN97" s="142"/>
      <c r="AO97" s="41"/>
      <c r="AP97" s="41"/>
      <c r="AQ97" s="41"/>
      <c r="AR97" s="41"/>
      <c r="AS97" s="41"/>
      <c r="AT97" s="41"/>
      <c r="AU97" s="41"/>
      <c r="AV97" s="41"/>
      <c r="AW97" s="143"/>
      <c r="AX97" s="41"/>
      <c r="AY97" s="41"/>
      <c r="AZ97" s="41"/>
      <c r="BA97" s="41"/>
      <c r="BB97" s="41"/>
      <c r="BC97" s="144"/>
      <c r="BD97" s="41"/>
      <c r="BE97" s="39"/>
      <c r="BF97" s="41"/>
      <c r="BG97" s="145"/>
      <c r="BH97" s="146"/>
      <c r="BI97" s="146"/>
      <c r="BJ97" s="146"/>
      <c r="BK97" s="144"/>
      <c r="BL97" s="144"/>
      <c r="BM97" s="147"/>
      <c r="BN97" s="148"/>
    </row>
    <row r="98" spans="2:66" x14ac:dyDescent="0.3">
      <c r="B98" s="279"/>
      <c r="C98" s="142"/>
      <c r="D98" s="283" t="s">
        <v>61</v>
      </c>
      <c r="E98" s="284" t="s">
        <v>62</v>
      </c>
      <c r="F98" s="284" t="s">
        <v>65</v>
      </c>
      <c r="G98" s="284"/>
      <c r="H98" s="284" t="s">
        <v>0</v>
      </c>
      <c r="I98" s="284"/>
      <c r="J98" s="285" t="s">
        <v>69</v>
      </c>
      <c r="K98" s="285"/>
      <c r="L98" s="285"/>
      <c r="M98" s="285"/>
      <c r="N98" s="284" t="s">
        <v>49</v>
      </c>
      <c r="O98" s="284"/>
      <c r="P98" s="284" t="s">
        <v>50</v>
      </c>
      <c r="Q98" s="286"/>
      <c r="R98" s="287" t="s">
        <v>79</v>
      </c>
      <c r="S98" s="288"/>
      <c r="T98" s="288" t="s">
        <v>80</v>
      </c>
      <c r="U98" s="41"/>
      <c r="V98" s="149" t="s">
        <v>81</v>
      </c>
      <c r="W98" s="150"/>
      <c r="X98" s="150"/>
      <c r="Y98" s="150"/>
      <c r="Z98" s="150"/>
      <c r="AA98" s="150"/>
      <c r="AB98" s="151"/>
      <c r="AC98" s="152"/>
      <c r="AM98" s="279"/>
      <c r="AN98" s="142"/>
      <c r="AO98" s="283" t="s">
        <v>97</v>
      </c>
      <c r="AP98" s="284" t="s">
        <v>98</v>
      </c>
      <c r="AQ98" s="284" t="s">
        <v>65</v>
      </c>
      <c r="AR98" s="284"/>
      <c r="AS98" s="284" t="s">
        <v>0</v>
      </c>
      <c r="AT98" s="284"/>
      <c r="AU98" s="285" t="s">
        <v>69</v>
      </c>
      <c r="AV98" s="285"/>
      <c r="AW98" s="285"/>
      <c r="AX98" s="285"/>
      <c r="AY98" s="284" t="s">
        <v>49</v>
      </c>
      <c r="AZ98" s="284"/>
      <c r="BA98" s="284" t="s">
        <v>50</v>
      </c>
      <c r="BB98" s="286"/>
      <c r="BC98" s="287" t="s">
        <v>79</v>
      </c>
      <c r="BD98" s="288"/>
      <c r="BE98" s="288" t="s">
        <v>80</v>
      </c>
      <c r="BF98" s="41"/>
      <c r="BG98" s="149" t="s">
        <v>81</v>
      </c>
      <c r="BH98" s="150"/>
      <c r="BI98" s="150"/>
      <c r="BJ98" s="150"/>
      <c r="BK98" s="150"/>
      <c r="BL98" s="150"/>
      <c r="BM98" s="151"/>
      <c r="BN98" s="152"/>
    </row>
    <row r="99" spans="2:66" x14ac:dyDescent="0.3">
      <c r="B99" s="279"/>
      <c r="C99" s="142"/>
      <c r="D99" s="283"/>
      <c r="E99" s="284"/>
      <c r="F99" s="284"/>
      <c r="G99" s="284"/>
      <c r="H99" s="284"/>
      <c r="I99" s="284"/>
      <c r="J99" s="52" t="s">
        <v>1</v>
      </c>
      <c r="K99" s="52" t="s">
        <v>67</v>
      </c>
      <c r="L99" s="285" t="s">
        <v>70</v>
      </c>
      <c r="M99" s="285"/>
      <c r="N99" s="284"/>
      <c r="O99" s="284"/>
      <c r="P99" s="284"/>
      <c r="Q99" s="286"/>
      <c r="R99" s="289"/>
      <c r="S99" s="290"/>
      <c r="T99" s="290"/>
      <c r="U99" s="41"/>
      <c r="V99" s="153"/>
      <c r="W99" s="154"/>
      <c r="X99" s="154"/>
      <c r="Y99" s="154"/>
      <c r="Z99" s="154"/>
      <c r="AA99" s="154"/>
      <c r="AB99" s="155"/>
      <c r="AC99" s="152"/>
      <c r="AM99" s="279"/>
      <c r="AN99" s="142"/>
      <c r="AO99" s="283"/>
      <c r="AP99" s="284"/>
      <c r="AQ99" s="284"/>
      <c r="AR99" s="284"/>
      <c r="AS99" s="284"/>
      <c r="AT99" s="284"/>
      <c r="AU99" s="52" t="s">
        <v>1</v>
      </c>
      <c r="AV99" s="52" t="s">
        <v>67</v>
      </c>
      <c r="AW99" s="285" t="s">
        <v>70</v>
      </c>
      <c r="AX99" s="285"/>
      <c r="AY99" s="284"/>
      <c r="AZ99" s="284"/>
      <c r="BA99" s="284"/>
      <c r="BB99" s="286"/>
      <c r="BC99" s="289"/>
      <c r="BD99" s="290"/>
      <c r="BE99" s="290"/>
      <c r="BF99" s="41"/>
      <c r="BG99" s="153"/>
      <c r="BH99" s="154"/>
      <c r="BI99" s="154"/>
      <c r="BJ99" s="154"/>
      <c r="BK99" s="154"/>
      <c r="BL99" s="154"/>
      <c r="BM99" s="155"/>
      <c r="BN99" s="152"/>
    </row>
    <row r="100" spans="2:66" x14ac:dyDescent="0.3">
      <c r="B100" s="279"/>
      <c r="C100" s="142"/>
      <c r="D100" s="283"/>
      <c r="E100" s="291"/>
      <c r="F100" s="291"/>
      <c r="G100" s="291"/>
      <c r="H100" s="282" t="s">
        <v>66</v>
      </c>
      <c r="I100" s="282"/>
      <c r="J100" s="52" t="e">
        <f t="shared" ref="J100:J114" si="48">VLOOKUP(H100,$AF$2:$AJ$7,4,FALSE)</f>
        <v>#N/A</v>
      </c>
      <c r="K100" s="52" t="e">
        <f t="shared" ref="K100:K114" si="49">VLOOKUP(H100,$AF$2:$AJ$7,5,FALSE)</f>
        <v>#N/A</v>
      </c>
      <c r="L100" s="156" t="e">
        <f t="shared" ref="L100:L114" si="50">VLOOKUP(H100,$AF$2:$AJ$7,2,FALSE)</f>
        <v>#N/A</v>
      </c>
      <c r="M100" s="157" t="e">
        <f t="shared" ref="M100:M114" si="51">VLOOKUP(H100,$AF$2:$AI$7,3,FALSE)</f>
        <v>#N/A</v>
      </c>
      <c r="N100" s="282"/>
      <c r="O100" s="282"/>
      <c r="P100" s="282"/>
      <c r="Q100" s="282"/>
      <c r="R100" s="158"/>
      <c r="S100" s="159" t="e">
        <f t="shared" ref="S100:S114" si="52">VLOOKUP(H100,$AF$2:$AI$7,3,FALSE)</f>
        <v>#N/A</v>
      </c>
      <c r="T100" s="160" t="e">
        <f>1-(R100/L100)</f>
        <v>#N/A</v>
      </c>
      <c r="U100" s="41"/>
      <c r="V100" s="161" t="s">
        <v>0</v>
      </c>
      <c r="W100" s="162" t="s">
        <v>84</v>
      </c>
      <c r="X100" s="163" t="s">
        <v>1</v>
      </c>
      <c r="Y100" s="292" t="s">
        <v>82</v>
      </c>
      <c r="Z100" s="293"/>
      <c r="AA100" s="294" t="s">
        <v>83</v>
      </c>
      <c r="AB100" s="295"/>
      <c r="AC100" s="148"/>
      <c r="AM100" s="279"/>
      <c r="AN100" s="142"/>
      <c r="AO100" s="283"/>
      <c r="AP100" s="291"/>
      <c r="AQ100" s="291">
        <v>4</v>
      </c>
      <c r="AR100" s="291"/>
      <c r="AS100" s="282" t="s">
        <v>66</v>
      </c>
      <c r="AT100" s="282"/>
      <c r="AU100" s="52" t="e">
        <f t="shared" ref="AU100:AU114" si="53">VLOOKUP(AS100,$AF$2:$AJ$7,4,FALSE)</f>
        <v>#N/A</v>
      </c>
      <c r="AV100" s="52" t="e">
        <f t="shared" ref="AV100:AV114" si="54">VLOOKUP(AS100,$AF$2:$AJ$7,5,FALSE)</f>
        <v>#N/A</v>
      </c>
      <c r="AW100" s="156" t="e">
        <f t="shared" ref="AW100:AW114" si="55">VLOOKUP(AS100,$AF$2:$AJ$7,2,FALSE)</f>
        <v>#N/A</v>
      </c>
      <c r="AX100" s="157" t="e">
        <f t="shared" ref="AX100:AX114" si="56">VLOOKUP(AS100,$AF$2:$AI$7,3,FALSE)</f>
        <v>#N/A</v>
      </c>
      <c r="AY100" s="282"/>
      <c r="AZ100" s="282"/>
      <c r="BA100" s="282"/>
      <c r="BB100" s="282"/>
      <c r="BC100" s="158"/>
      <c r="BD100" s="159" t="e">
        <f>VLOOKUP(AS100,$AF$2:$AI$7,3,FALSE)</f>
        <v>#N/A</v>
      </c>
      <c r="BE100" s="160" t="e">
        <f>1-(BC100/AW100)</f>
        <v>#N/A</v>
      </c>
      <c r="BF100" s="41"/>
      <c r="BG100" s="161" t="s">
        <v>0</v>
      </c>
      <c r="BH100" s="162" t="s">
        <v>84</v>
      </c>
      <c r="BI100" s="163" t="s">
        <v>1</v>
      </c>
      <c r="BJ100" s="292" t="s">
        <v>82</v>
      </c>
      <c r="BK100" s="293"/>
      <c r="BL100" s="294" t="s">
        <v>83</v>
      </c>
      <c r="BM100" s="295"/>
      <c r="BN100" s="148"/>
    </row>
    <row r="101" spans="2:66" x14ac:dyDescent="0.3">
      <c r="B101" s="279"/>
      <c r="C101" s="142"/>
      <c r="D101" s="283"/>
      <c r="E101" s="291"/>
      <c r="F101" s="291"/>
      <c r="G101" s="291"/>
      <c r="H101" s="282" t="s">
        <v>66</v>
      </c>
      <c r="I101" s="282"/>
      <c r="J101" s="52" t="e">
        <f t="shared" si="48"/>
        <v>#N/A</v>
      </c>
      <c r="K101" s="52" t="e">
        <f t="shared" si="49"/>
        <v>#N/A</v>
      </c>
      <c r="L101" s="156" t="e">
        <f t="shared" si="50"/>
        <v>#N/A</v>
      </c>
      <c r="M101" s="157" t="e">
        <f t="shared" si="51"/>
        <v>#N/A</v>
      </c>
      <c r="N101" s="282"/>
      <c r="O101" s="282"/>
      <c r="P101" s="282"/>
      <c r="Q101" s="282"/>
      <c r="R101" s="164"/>
      <c r="S101" s="157" t="e">
        <f t="shared" si="52"/>
        <v>#N/A</v>
      </c>
      <c r="T101" s="160" t="e">
        <f t="shared" ref="T101:T114" si="57">1-(R101/L101)</f>
        <v>#N/A</v>
      </c>
      <c r="U101" s="41"/>
      <c r="V101" s="165" t="s">
        <v>29</v>
      </c>
      <c r="W101" s="166">
        <f>'Info Base'!$B$8</f>
        <v>8</v>
      </c>
      <c r="X101" s="166">
        <f>'Info Base'!$C$8</f>
        <v>1</v>
      </c>
      <c r="Y101" s="167" t="e">
        <f ca="1">AVERAGEIF(H100:I114,$AF$2,L100:L114)</f>
        <v>#DIV/0!</v>
      </c>
      <c r="Z101" s="167" t="e">
        <f ca="1">Y101*X101*W101*F100</f>
        <v>#DIV/0!</v>
      </c>
      <c r="AA101" s="168" t="e">
        <f ca="1">AVERAGEIF(H100:I114,$AF$2,R100:R114)</f>
        <v>#DIV/0!</v>
      </c>
      <c r="AB101" s="168" t="e">
        <f ca="1">AA101*X101*W101*F100</f>
        <v>#DIV/0!</v>
      </c>
      <c r="AC101" s="148"/>
      <c r="AM101" s="279"/>
      <c r="AN101" s="142"/>
      <c r="AO101" s="283"/>
      <c r="AP101" s="291"/>
      <c r="AQ101" s="291"/>
      <c r="AR101" s="291"/>
      <c r="AS101" s="282" t="s">
        <v>66</v>
      </c>
      <c r="AT101" s="282"/>
      <c r="AU101" s="52" t="e">
        <f t="shared" si="53"/>
        <v>#N/A</v>
      </c>
      <c r="AV101" s="52" t="e">
        <f t="shared" si="54"/>
        <v>#N/A</v>
      </c>
      <c r="AW101" s="156" t="e">
        <f t="shared" si="55"/>
        <v>#N/A</v>
      </c>
      <c r="AX101" s="157" t="e">
        <f t="shared" si="56"/>
        <v>#N/A</v>
      </c>
      <c r="AY101" s="282"/>
      <c r="AZ101" s="282"/>
      <c r="BA101" s="282"/>
      <c r="BB101" s="282"/>
      <c r="BC101" s="164"/>
      <c r="BD101" s="157" t="e">
        <f t="shared" ref="BD101:BD114" si="58">VLOOKUP(AS101,$AF$2:$AI$7,3,FALSE)</f>
        <v>#N/A</v>
      </c>
      <c r="BE101" s="160" t="e">
        <f t="shared" ref="BE101:BE114" si="59">1-(BC101/AW101)</f>
        <v>#N/A</v>
      </c>
      <c r="BF101" s="41"/>
      <c r="BG101" s="165" t="s">
        <v>29</v>
      </c>
      <c r="BH101" s="166">
        <f>'Info Base'!$B$8</f>
        <v>8</v>
      </c>
      <c r="BI101" s="166">
        <f>'Info Base'!$C$8</f>
        <v>1</v>
      </c>
      <c r="BJ101" s="167" t="e">
        <f ca="1">AVERAGEIF(AS100:AT114,$AF$2,AW100:AW114)</f>
        <v>#DIV/0!</v>
      </c>
      <c r="BK101" s="167" t="e">
        <f ca="1">BJ101*BI101*BH101*AQ100</f>
        <v>#DIV/0!</v>
      </c>
      <c r="BL101" s="168" t="e">
        <f ca="1">AVERAGEIF(AS100:AT114,$AF$2,BC100:BC114)</f>
        <v>#DIV/0!</v>
      </c>
      <c r="BM101" s="168" t="e">
        <f ca="1">BL101*BI101*BH101*AQ100</f>
        <v>#DIV/0!</v>
      </c>
      <c r="BN101" s="148"/>
    </row>
    <row r="102" spans="2:66" x14ac:dyDescent="0.3">
      <c r="B102" s="279"/>
      <c r="C102" s="142"/>
      <c r="D102" s="283"/>
      <c r="E102" s="291"/>
      <c r="F102" s="291"/>
      <c r="G102" s="291"/>
      <c r="H102" s="282" t="s">
        <v>66</v>
      </c>
      <c r="I102" s="282"/>
      <c r="J102" s="52" t="e">
        <f t="shared" si="48"/>
        <v>#N/A</v>
      </c>
      <c r="K102" s="52" t="e">
        <f t="shared" si="49"/>
        <v>#N/A</v>
      </c>
      <c r="L102" s="156" t="e">
        <f t="shared" si="50"/>
        <v>#N/A</v>
      </c>
      <c r="M102" s="157" t="e">
        <f t="shared" si="51"/>
        <v>#N/A</v>
      </c>
      <c r="N102" s="282"/>
      <c r="O102" s="282"/>
      <c r="P102" s="282"/>
      <c r="Q102" s="282"/>
      <c r="R102" s="164"/>
      <c r="S102" s="157" t="e">
        <f t="shared" si="52"/>
        <v>#N/A</v>
      </c>
      <c r="T102" s="160" t="e">
        <f t="shared" si="57"/>
        <v>#N/A</v>
      </c>
      <c r="U102" s="41"/>
      <c r="V102" s="165" t="s">
        <v>30</v>
      </c>
      <c r="W102" s="166">
        <v>1</v>
      </c>
      <c r="X102" s="166">
        <f>'Info Base'!$C$7</f>
        <v>5</v>
      </c>
      <c r="Y102" s="167" t="e">
        <f ca="1">AVERAGEIF(H100:I114,$AF$3,L100:L114)</f>
        <v>#DIV/0!</v>
      </c>
      <c r="Z102" s="167" t="e">
        <f ca="1">Y102*X102*W102*F100</f>
        <v>#DIV/0!</v>
      </c>
      <c r="AA102" s="168" t="e">
        <f ca="1">AVERAGEIF(H100:I114,$AF$3,R100:R114)</f>
        <v>#DIV/0!</v>
      </c>
      <c r="AB102" s="168" t="e">
        <f ca="1">AA102*X102*W102*F100</f>
        <v>#DIV/0!</v>
      </c>
      <c r="AC102" s="148"/>
      <c r="AM102" s="279"/>
      <c r="AN102" s="142"/>
      <c r="AO102" s="283"/>
      <c r="AP102" s="291"/>
      <c r="AQ102" s="291"/>
      <c r="AR102" s="291"/>
      <c r="AS102" s="282" t="s">
        <v>66</v>
      </c>
      <c r="AT102" s="282"/>
      <c r="AU102" s="52" t="e">
        <f t="shared" si="53"/>
        <v>#N/A</v>
      </c>
      <c r="AV102" s="52" t="e">
        <f t="shared" si="54"/>
        <v>#N/A</v>
      </c>
      <c r="AW102" s="156" t="e">
        <f t="shared" si="55"/>
        <v>#N/A</v>
      </c>
      <c r="AX102" s="157" t="e">
        <f t="shared" si="56"/>
        <v>#N/A</v>
      </c>
      <c r="AY102" s="282"/>
      <c r="AZ102" s="282"/>
      <c r="BA102" s="282"/>
      <c r="BB102" s="282"/>
      <c r="BC102" s="164"/>
      <c r="BD102" s="157" t="e">
        <f t="shared" si="58"/>
        <v>#N/A</v>
      </c>
      <c r="BE102" s="160" t="e">
        <f t="shared" si="59"/>
        <v>#N/A</v>
      </c>
      <c r="BF102" s="41"/>
      <c r="BG102" s="165" t="s">
        <v>30</v>
      </c>
      <c r="BH102" s="166">
        <v>1</v>
      </c>
      <c r="BI102" s="166">
        <f>'Info Base'!$C$7</f>
        <v>5</v>
      </c>
      <c r="BJ102" s="167" t="e">
        <f ca="1">AVERAGEIF(AS100:AT114,$AF$3,AW100:AW114)</f>
        <v>#DIV/0!</v>
      </c>
      <c r="BK102" s="167" t="e">
        <f ca="1">BJ102*BI102*BH102*AQ100</f>
        <v>#DIV/0!</v>
      </c>
      <c r="BL102" s="168" t="e">
        <f ca="1">AVERAGEIF(AS100:AT114,$AF$3,BC100:BC114)</f>
        <v>#DIV/0!</v>
      </c>
      <c r="BM102" s="168" t="e">
        <f ca="1">BL102*BI102*BH102*AQ100</f>
        <v>#DIV/0!</v>
      </c>
      <c r="BN102" s="148"/>
    </row>
    <row r="103" spans="2:66" x14ac:dyDescent="0.3">
      <c r="B103" s="279"/>
      <c r="C103" s="142"/>
      <c r="D103" s="283"/>
      <c r="E103" s="291"/>
      <c r="F103" s="291"/>
      <c r="G103" s="291"/>
      <c r="H103" s="282" t="s">
        <v>66</v>
      </c>
      <c r="I103" s="282"/>
      <c r="J103" s="52" t="e">
        <f t="shared" si="48"/>
        <v>#N/A</v>
      </c>
      <c r="K103" s="52" t="e">
        <f t="shared" si="49"/>
        <v>#N/A</v>
      </c>
      <c r="L103" s="156" t="e">
        <f t="shared" si="50"/>
        <v>#N/A</v>
      </c>
      <c r="M103" s="157" t="e">
        <f t="shared" si="51"/>
        <v>#N/A</v>
      </c>
      <c r="N103" s="282"/>
      <c r="O103" s="282"/>
      <c r="P103" s="282"/>
      <c r="Q103" s="282"/>
      <c r="R103" s="164"/>
      <c r="S103" s="157" t="e">
        <f t="shared" si="52"/>
        <v>#N/A</v>
      </c>
      <c r="T103" s="160" t="e">
        <f t="shared" si="57"/>
        <v>#N/A</v>
      </c>
      <c r="U103" s="169"/>
      <c r="V103" s="165" t="s">
        <v>31</v>
      </c>
      <c r="W103" s="166">
        <v>1</v>
      </c>
      <c r="X103" s="166">
        <v>0</v>
      </c>
      <c r="Y103" s="166"/>
      <c r="Z103" s="170">
        <v>0</v>
      </c>
      <c r="AA103" s="170"/>
      <c r="AB103" s="171">
        <v>0</v>
      </c>
      <c r="AC103" s="148"/>
      <c r="AM103" s="279"/>
      <c r="AN103" s="142"/>
      <c r="AO103" s="283"/>
      <c r="AP103" s="291"/>
      <c r="AQ103" s="291"/>
      <c r="AR103" s="291"/>
      <c r="AS103" s="282" t="s">
        <v>66</v>
      </c>
      <c r="AT103" s="282"/>
      <c r="AU103" s="52" t="e">
        <f t="shared" si="53"/>
        <v>#N/A</v>
      </c>
      <c r="AV103" s="52" t="e">
        <f t="shared" si="54"/>
        <v>#N/A</v>
      </c>
      <c r="AW103" s="156" t="e">
        <f t="shared" si="55"/>
        <v>#N/A</v>
      </c>
      <c r="AX103" s="157" t="e">
        <f t="shared" si="56"/>
        <v>#N/A</v>
      </c>
      <c r="AY103" s="282"/>
      <c r="AZ103" s="282"/>
      <c r="BA103" s="282"/>
      <c r="BB103" s="282"/>
      <c r="BC103" s="164"/>
      <c r="BD103" s="157" t="e">
        <f t="shared" si="58"/>
        <v>#N/A</v>
      </c>
      <c r="BE103" s="160" t="e">
        <f t="shared" si="59"/>
        <v>#N/A</v>
      </c>
      <c r="BF103" s="169"/>
      <c r="BG103" s="165" t="s">
        <v>31</v>
      </c>
      <c r="BH103" s="166">
        <v>1</v>
      </c>
      <c r="BI103" s="166">
        <v>0</v>
      </c>
      <c r="BJ103" s="166"/>
      <c r="BK103" s="170">
        <v>0</v>
      </c>
      <c r="BL103" s="170"/>
      <c r="BM103" s="171">
        <v>0</v>
      </c>
      <c r="BN103" s="148"/>
    </row>
    <row r="104" spans="2:66" x14ac:dyDescent="0.3">
      <c r="B104" s="279"/>
      <c r="C104" s="142"/>
      <c r="D104" s="283"/>
      <c r="E104" s="291"/>
      <c r="F104" s="291"/>
      <c r="G104" s="291"/>
      <c r="H104" s="282" t="s">
        <v>66</v>
      </c>
      <c r="I104" s="282"/>
      <c r="J104" s="52" t="e">
        <f t="shared" si="48"/>
        <v>#N/A</v>
      </c>
      <c r="K104" s="52" t="e">
        <f t="shared" si="49"/>
        <v>#N/A</v>
      </c>
      <c r="L104" s="156" t="e">
        <f t="shared" si="50"/>
        <v>#N/A</v>
      </c>
      <c r="M104" s="157" t="e">
        <f t="shared" si="51"/>
        <v>#N/A</v>
      </c>
      <c r="N104" s="282"/>
      <c r="O104" s="282"/>
      <c r="P104" s="282"/>
      <c r="Q104" s="282"/>
      <c r="R104" s="164"/>
      <c r="S104" s="157" t="e">
        <f t="shared" si="52"/>
        <v>#N/A</v>
      </c>
      <c r="T104" s="160" t="e">
        <f t="shared" si="57"/>
        <v>#N/A</v>
      </c>
      <c r="U104" s="41"/>
      <c r="V104" s="165" t="s">
        <v>6</v>
      </c>
      <c r="W104" s="166">
        <f>'Info Base'!$B$9</f>
        <v>1</v>
      </c>
      <c r="X104" s="166">
        <f>'Info Base'!$C$9</f>
        <v>5</v>
      </c>
      <c r="Y104" s="167" t="e">
        <f ca="1">AVERAGEIF(H100:I114,$AF$5,L100:L114)</f>
        <v>#DIV/0!</v>
      </c>
      <c r="Z104" s="167" t="e">
        <f ca="1">Y104*X104*W104*F100</f>
        <v>#DIV/0!</v>
      </c>
      <c r="AA104" s="168" t="e">
        <f ca="1">AVERAGEIF(H100:I114,$AF$5,R100:R114)</f>
        <v>#DIV/0!</v>
      </c>
      <c r="AB104" s="168" t="e">
        <f ca="1">AA104*X104*W104*F100</f>
        <v>#DIV/0!</v>
      </c>
      <c r="AC104" s="148"/>
      <c r="AM104" s="279"/>
      <c r="AN104" s="142"/>
      <c r="AO104" s="283"/>
      <c r="AP104" s="291"/>
      <c r="AQ104" s="291"/>
      <c r="AR104" s="291"/>
      <c r="AS104" s="282" t="s">
        <v>66</v>
      </c>
      <c r="AT104" s="282"/>
      <c r="AU104" s="52" t="e">
        <f t="shared" si="53"/>
        <v>#N/A</v>
      </c>
      <c r="AV104" s="52" t="e">
        <f t="shared" si="54"/>
        <v>#N/A</v>
      </c>
      <c r="AW104" s="156" t="e">
        <f t="shared" si="55"/>
        <v>#N/A</v>
      </c>
      <c r="AX104" s="157" t="e">
        <f t="shared" si="56"/>
        <v>#N/A</v>
      </c>
      <c r="AY104" s="282"/>
      <c r="AZ104" s="282"/>
      <c r="BA104" s="282"/>
      <c r="BB104" s="282"/>
      <c r="BC104" s="164"/>
      <c r="BD104" s="157" t="e">
        <f t="shared" si="58"/>
        <v>#N/A</v>
      </c>
      <c r="BE104" s="160" t="e">
        <f t="shared" si="59"/>
        <v>#N/A</v>
      </c>
      <c r="BF104" s="41"/>
      <c r="BG104" s="165" t="s">
        <v>6</v>
      </c>
      <c r="BH104" s="166">
        <f>'Info Base'!$B$9</f>
        <v>1</v>
      </c>
      <c r="BI104" s="166">
        <f>'Info Base'!$C$9</f>
        <v>5</v>
      </c>
      <c r="BJ104" s="167" t="e">
        <f ca="1">AVERAGEIF(AS100:AT114,$AF$5,AW100:AW114)</f>
        <v>#DIV/0!</v>
      </c>
      <c r="BK104" s="167" t="e">
        <f ca="1">BJ104*BI104*BH104*AQ100</f>
        <v>#DIV/0!</v>
      </c>
      <c r="BL104" s="168" t="e">
        <f ca="1">AVERAGEIF(AS100:AT114,$AF$5,BC100:BC114)</f>
        <v>#DIV/0!</v>
      </c>
      <c r="BM104" s="168" t="e">
        <f ca="1">BL104*BI104*BH104*AQ100</f>
        <v>#DIV/0!</v>
      </c>
      <c r="BN104" s="148"/>
    </row>
    <row r="105" spans="2:66" x14ac:dyDescent="0.3">
      <c r="B105" s="279"/>
      <c r="C105" s="142"/>
      <c r="D105" s="283"/>
      <c r="E105" s="291"/>
      <c r="F105" s="291"/>
      <c r="G105" s="291"/>
      <c r="H105" s="282" t="s">
        <v>66</v>
      </c>
      <c r="I105" s="282"/>
      <c r="J105" s="52" t="e">
        <f t="shared" si="48"/>
        <v>#N/A</v>
      </c>
      <c r="K105" s="52" t="e">
        <f t="shared" si="49"/>
        <v>#N/A</v>
      </c>
      <c r="L105" s="156" t="e">
        <f t="shared" si="50"/>
        <v>#N/A</v>
      </c>
      <c r="M105" s="157" t="e">
        <f t="shared" si="51"/>
        <v>#N/A</v>
      </c>
      <c r="N105" s="282"/>
      <c r="O105" s="282"/>
      <c r="P105" s="282"/>
      <c r="Q105" s="282"/>
      <c r="R105" s="164"/>
      <c r="S105" s="157" t="e">
        <f t="shared" si="52"/>
        <v>#N/A</v>
      </c>
      <c r="T105" s="160" t="e">
        <f t="shared" si="57"/>
        <v>#N/A</v>
      </c>
      <c r="U105" s="41"/>
      <c r="V105" s="172" t="s">
        <v>7</v>
      </c>
      <c r="W105" s="173">
        <f>'Info Base'!$B$10</f>
        <v>1</v>
      </c>
      <c r="X105" s="173">
        <f>'Info Base'!$C$10</f>
        <v>4</v>
      </c>
      <c r="Y105" s="167" t="e">
        <f ca="1">AVERAGEIF(H100:I114,$AF$6,L100:L114)</f>
        <v>#DIV/0!</v>
      </c>
      <c r="Z105" s="167" t="e">
        <f ca="1">Y105*X105*W105*F100</f>
        <v>#DIV/0!</v>
      </c>
      <c r="AA105" s="168" t="e">
        <f ca="1">AVERAGEIF(H100:I114,$AF$6,R100:R114)</f>
        <v>#DIV/0!</v>
      </c>
      <c r="AB105" s="168" t="e">
        <f ca="1">AA105*X105*W105*F100</f>
        <v>#DIV/0!</v>
      </c>
      <c r="AC105" s="148"/>
      <c r="AM105" s="279"/>
      <c r="AN105" s="142"/>
      <c r="AO105" s="283"/>
      <c r="AP105" s="291"/>
      <c r="AQ105" s="291"/>
      <c r="AR105" s="291"/>
      <c r="AS105" s="282" t="s">
        <v>66</v>
      </c>
      <c r="AT105" s="282"/>
      <c r="AU105" s="52" t="e">
        <f t="shared" si="53"/>
        <v>#N/A</v>
      </c>
      <c r="AV105" s="52" t="e">
        <f t="shared" si="54"/>
        <v>#N/A</v>
      </c>
      <c r="AW105" s="156" t="e">
        <f t="shared" si="55"/>
        <v>#N/A</v>
      </c>
      <c r="AX105" s="157" t="e">
        <f t="shared" si="56"/>
        <v>#N/A</v>
      </c>
      <c r="AY105" s="282"/>
      <c r="AZ105" s="282"/>
      <c r="BA105" s="282"/>
      <c r="BB105" s="282"/>
      <c r="BC105" s="164"/>
      <c r="BD105" s="157" t="e">
        <f t="shared" si="58"/>
        <v>#N/A</v>
      </c>
      <c r="BE105" s="160" t="e">
        <f t="shared" si="59"/>
        <v>#N/A</v>
      </c>
      <c r="BF105" s="41"/>
      <c r="BG105" s="172" t="s">
        <v>7</v>
      </c>
      <c r="BH105" s="173">
        <f>'Info Base'!$B$10</f>
        <v>1</v>
      </c>
      <c r="BI105" s="173">
        <f>'Info Base'!$C$10</f>
        <v>4</v>
      </c>
      <c r="BJ105" s="167" t="e">
        <f ca="1">AVERAGEIF(AS100:AT114,$AF$6,AW100:AW114)</f>
        <v>#DIV/0!</v>
      </c>
      <c r="BK105" s="167" t="e">
        <f ca="1">BJ105*BI105*BH105*AQ100</f>
        <v>#DIV/0!</v>
      </c>
      <c r="BL105" s="168" t="e">
        <f ca="1">AVERAGEIF(AS100:AT114,$AF$6,BC100:BC114)</f>
        <v>#DIV/0!</v>
      </c>
      <c r="BM105" s="168" t="e">
        <f ca="1">BL105*BI105*BH105*AQ100</f>
        <v>#DIV/0!</v>
      </c>
      <c r="BN105" s="148"/>
    </row>
    <row r="106" spans="2:66" x14ac:dyDescent="0.3">
      <c r="B106" s="279"/>
      <c r="C106" s="142"/>
      <c r="D106" s="283"/>
      <c r="E106" s="291"/>
      <c r="F106" s="291"/>
      <c r="G106" s="291"/>
      <c r="H106" s="282" t="s">
        <v>66</v>
      </c>
      <c r="I106" s="282"/>
      <c r="J106" s="52" t="e">
        <f t="shared" si="48"/>
        <v>#N/A</v>
      </c>
      <c r="K106" s="52" t="e">
        <f t="shared" si="49"/>
        <v>#N/A</v>
      </c>
      <c r="L106" s="156" t="e">
        <f t="shared" si="50"/>
        <v>#N/A</v>
      </c>
      <c r="M106" s="157" t="e">
        <f t="shared" si="51"/>
        <v>#N/A</v>
      </c>
      <c r="N106" s="282"/>
      <c r="O106" s="282"/>
      <c r="P106" s="282"/>
      <c r="Q106" s="282"/>
      <c r="R106" s="164"/>
      <c r="S106" s="157" t="e">
        <f t="shared" si="52"/>
        <v>#N/A</v>
      </c>
      <c r="T106" s="160" t="e">
        <f t="shared" si="57"/>
        <v>#N/A</v>
      </c>
      <c r="U106" s="41"/>
      <c r="V106" s="174" t="s">
        <v>76</v>
      </c>
      <c r="W106" s="175">
        <v>1</v>
      </c>
      <c r="X106" s="175">
        <v>1</v>
      </c>
      <c r="Y106" s="175"/>
      <c r="Z106" s="167" t="e">
        <f ca="1">AVERAGEIF(H100:I114,$AF$7,L100:L114)</f>
        <v>#DIV/0!</v>
      </c>
      <c r="AA106" s="167"/>
      <c r="AB106" s="168" t="e">
        <f ca="1">AVERAGEIF(H100:I114,$AF$7,R100:R114)</f>
        <v>#DIV/0!</v>
      </c>
      <c r="AC106" s="148"/>
      <c r="AM106" s="279"/>
      <c r="AN106" s="142"/>
      <c r="AO106" s="283"/>
      <c r="AP106" s="291"/>
      <c r="AQ106" s="291"/>
      <c r="AR106" s="291"/>
      <c r="AS106" s="282" t="s">
        <v>66</v>
      </c>
      <c r="AT106" s="282"/>
      <c r="AU106" s="52" t="e">
        <f t="shared" si="53"/>
        <v>#N/A</v>
      </c>
      <c r="AV106" s="52" t="e">
        <f t="shared" si="54"/>
        <v>#N/A</v>
      </c>
      <c r="AW106" s="156" t="e">
        <f t="shared" si="55"/>
        <v>#N/A</v>
      </c>
      <c r="AX106" s="157" t="e">
        <f t="shared" si="56"/>
        <v>#N/A</v>
      </c>
      <c r="AY106" s="282"/>
      <c r="AZ106" s="282"/>
      <c r="BA106" s="282"/>
      <c r="BB106" s="282"/>
      <c r="BC106" s="164"/>
      <c r="BD106" s="157" t="e">
        <f t="shared" si="58"/>
        <v>#N/A</v>
      </c>
      <c r="BE106" s="160" t="e">
        <f t="shared" si="59"/>
        <v>#N/A</v>
      </c>
      <c r="BF106" s="41"/>
      <c r="BG106" s="174" t="s">
        <v>76</v>
      </c>
      <c r="BH106" s="175">
        <v>1</v>
      </c>
      <c r="BI106" s="175">
        <v>1</v>
      </c>
      <c r="BJ106" s="175" t="e">
        <f ca="1">AVERAGEIF(AS100:AT114,$AF$7,AW100:AW114)</f>
        <v>#DIV/0!</v>
      </c>
      <c r="BK106" s="167" t="e">
        <f ca="1">BJ106*BI106*BH106</f>
        <v>#DIV/0!</v>
      </c>
      <c r="BL106" s="167" t="e">
        <f ca="1">AVERAGEIF(AS100:AT114,$AF$7,BC100:BC114)</f>
        <v>#DIV/0!</v>
      </c>
      <c r="BM106" s="168" t="e">
        <f ca="1">BL106*BI106*BH106</f>
        <v>#DIV/0!</v>
      </c>
      <c r="BN106" s="148"/>
    </row>
    <row r="107" spans="2:66" x14ac:dyDescent="0.3">
      <c r="B107" s="279"/>
      <c r="C107" s="142"/>
      <c r="D107" s="283"/>
      <c r="E107" s="291"/>
      <c r="F107" s="291"/>
      <c r="G107" s="291"/>
      <c r="H107" s="282" t="s">
        <v>66</v>
      </c>
      <c r="I107" s="282"/>
      <c r="J107" s="52" t="e">
        <f t="shared" si="48"/>
        <v>#N/A</v>
      </c>
      <c r="K107" s="52" t="e">
        <f t="shared" si="49"/>
        <v>#N/A</v>
      </c>
      <c r="L107" s="156" t="e">
        <f t="shared" si="50"/>
        <v>#N/A</v>
      </c>
      <c r="M107" s="157" t="e">
        <f t="shared" si="51"/>
        <v>#N/A</v>
      </c>
      <c r="N107" s="282"/>
      <c r="O107" s="282"/>
      <c r="P107" s="282"/>
      <c r="Q107" s="282"/>
      <c r="R107" s="164"/>
      <c r="S107" s="157" t="e">
        <f t="shared" si="52"/>
        <v>#N/A</v>
      </c>
      <c r="T107" s="160" t="e">
        <f t="shared" si="57"/>
        <v>#N/A</v>
      </c>
      <c r="U107" s="41"/>
      <c r="V107" s="176" t="s">
        <v>85</v>
      </c>
      <c r="W107" s="176"/>
      <c r="X107" s="176"/>
      <c r="Y107" s="177"/>
      <c r="Z107" s="178" t="e">
        <f ca="1">SUM(Z101:Z106)</f>
        <v>#DIV/0!</v>
      </c>
      <c r="AA107" s="178"/>
      <c r="AB107" s="178" t="e">
        <f ca="1">SUM(AB101:AB106)</f>
        <v>#DIV/0!</v>
      </c>
      <c r="AC107" s="148"/>
      <c r="AM107" s="279"/>
      <c r="AN107" s="142"/>
      <c r="AO107" s="283"/>
      <c r="AP107" s="291"/>
      <c r="AQ107" s="291"/>
      <c r="AR107" s="291"/>
      <c r="AS107" s="282" t="s">
        <v>66</v>
      </c>
      <c r="AT107" s="282"/>
      <c r="AU107" s="52" t="e">
        <f t="shared" si="53"/>
        <v>#N/A</v>
      </c>
      <c r="AV107" s="52" t="e">
        <f t="shared" si="54"/>
        <v>#N/A</v>
      </c>
      <c r="AW107" s="156" t="e">
        <f t="shared" si="55"/>
        <v>#N/A</v>
      </c>
      <c r="AX107" s="157" t="e">
        <f t="shared" si="56"/>
        <v>#N/A</v>
      </c>
      <c r="AY107" s="282"/>
      <c r="AZ107" s="282"/>
      <c r="BA107" s="282"/>
      <c r="BB107" s="282"/>
      <c r="BC107" s="164"/>
      <c r="BD107" s="157" t="e">
        <f t="shared" si="58"/>
        <v>#N/A</v>
      </c>
      <c r="BE107" s="160" t="e">
        <f t="shared" si="59"/>
        <v>#N/A</v>
      </c>
      <c r="BF107" s="41"/>
      <c r="BG107" s="176" t="s">
        <v>85</v>
      </c>
      <c r="BH107" s="176"/>
      <c r="BI107" s="176"/>
      <c r="BJ107" s="177"/>
      <c r="BK107" s="178" t="e">
        <f ca="1">SUM(BK101:BK106)</f>
        <v>#DIV/0!</v>
      </c>
      <c r="BL107" s="178"/>
      <c r="BM107" s="178" t="e">
        <f ca="1">SUM(BM101:BM106)</f>
        <v>#DIV/0!</v>
      </c>
      <c r="BN107" s="148"/>
    </row>
    <row r="108" spans="2:66" x14ac:dyDescent="0.3">
      <c r="B108" s="279"/>
      <c r="C108" s="142"/>
      <c r="D108" s="283"/>
      <c r="E108" s="291"/>
      <c r="F108" s="291"/>
      <c r="G108" s="291"/>
      <c r="H108" s="282" t="s">
        <v>66</v>
      </c>
      <c r="I108" s="282"/>
      <c r="J108" s="52" t="e">
        <f t="shared" si="48"/>
        <v>#N/A</v>
      </c>
      <c r="K108" s="52" t="e">
        <f t="shared" si="49"/>
        <v>#N/A</v>
      </c>
      <c r="L108" s="156" t="e">
        <f t="shared" si="50"/>
        <v>#N/A</v>
      </c>
      <c r="M108" s="157" t="e">
        <f t="shared" si="51"/>
        <v>#N/A</v>
      </c>
      <c r="N108" s="282"/>
      <c r="O108" s="282"/>
      <c r="P108" s="282"/>
      <c r="Q108" s="282"/>
      <c r="R108" s="164"/>
      <c r="S108" s="157" t="e">
        <f t="shared" si="52"/>
        <v>#N/A</v>
      </c>
      <c r="T108" s="160" t="e">
        <f t="shared" si="57"/>
        <v>#N/A</v>
      </c>
      <c r="U108" s="41"/>
      <c r="V108" s="145"/>
      <c r="W108" s="146"/>
      <c r="X108" s="146"/>
      <c r="Y108" s="146"/>
      <c r="Z108" s="144"/>
      <c r="AA108" s="144"/>
      <c r="AB108" s="147"/>
      <c r="AC108" s="148"/>
      <c r="AM108" s="279"/>
      <c r="AN108" s="142"/>
      <c r="AO108" s="283"/>
      <c r="AP108" s="291"/>
      <c r="AQ108" s="291"/>
      <c r="AR108" s="291"/>
      <c r="AS108" s="282" t="s">
        <v>66</v>
      </c>
      <c r="AT108" s="282"/>
      <c r="AU108" s="52" t="e">
        <f t="shared" si="53"/>
        <v>#N/A</v>
      </c>
      <c r="AV108" s="52" t="e">
        <f t="shared" si="54"/>
        <v>#N/A</v>
      </c>
      <c r="AW108" s="156" t="e">
        <f t="shared" si="55"/>
        <v>#N/A</v>
      </c>
      <c r="AX108" s="157" t="e">
        <f t="shared" si="56"/>
        <v>#N/A</v>
      </c>
      <c r="AY108" s="282"/>
      <c r="AZ108" s="282"/>
      <c r="BA108" s="282"/>
      <c r="BB108" s="282"/>
      <c r="BC108" s="164"/>
      <c r="BD108" s="157" t="e">
        <f t="shared" si="58"/>
        <v>#N/A</v>
      </c>
      <c r="BE108" s="160" t="e">
        <f t="shared" si="59"/>
        <v>#N/A</v>
      </c>
      <c r="BF108" s="41"/>
      <c r="BG108" s="145"/>
      <c r="BH108" s="146"/>
      <c r="BI108" s="146"/>
      <c r="BJ108" s="146"/>
      <c r="BK108" s="144"/>
      <c r="BL108" s="144"/>
      <c r="BM108" s="147"/>
      <c r="BN108" s="148"/>
    </row>
    <row r="109" spans="2:66" x14ac:dyDescent="0.3">
      <c r="B109" s="279"/>
      <c r="C109" s="142"/>
      <c r="D109" s="283"/>
      <c r="E109" s="291"/>
      <c r="F109" s="291"/>
      <c r="G109" s="291"/>
      <c r="H109" s="282" t="s">
        <v>66</v>
      </c>
      <c r="I109" s="282"/>
      <c r="J109" s="52" t="e">
        <f t="shared" si="48"/>
        <v>#N/A</v>
      </c>
      <c r="K109" s="52" t="e">
        <f t="shared" si="49"/>
        <v>#N/A</v>
      </c>
      <c r="L109" s="156" t="e">
        <f t="shared" si="50"/>
        <v>#N/A</v>
      </c>
      <c r="M109" s="157" t="e">
        <f t="shared" si="51"/>
        <v>#N/A</v>
      </c>
      <c r="N109" s="282"/>
      <c r="O109" s="282"/>
      <c r="P109" s="282"/>
      <c r="Q109" s="282"/>
      <c r="R109" s="164"/>
      <c r="S109" s="157" t="e">
        <f t="shared" si="52"/>
        <v>#N/A</v>
      </c>
      <c r="T109" s="160" t="e">
        <f t="shared" si="57"/>
        <v>#N/A</v>
      </c>
      <c r="U109" s="41"/>
      <c r="V109" s="177" t="s">
        <v>86</v>
      </c>
      <c r="Z109" s="179" t="e">
        <f ca="1">Z107*365</f>
        <v>#DIV/0!</v>
      </c>
      <c r="AA109" s="63"/>
      <c r="AB109" s="180" t="s">
        <v>73</v>
      </c>
      <c r="AC109" s="148"/>
      <c r="AM109" s="279"/>
      <c r="AN109" s="142"/>
      <c r="AO109" s="283"/>
      <c r="AP109" s="291"/>
      <c r="AQ109" s="291"/>
      <c r="AR109" s="291"/>
      <c r="AS109" s="282" t="s">
        <v>66</v>
      </c>
      <c r="AT109" s="282"/>
      <c r="AU109" s="52" t="e">
        <f t="shared" si="53"/>
        <v>#N/A</v>
      </c>
      <c r="AV109" s="52" t="e">
        <f t="shared" si="54"/>
        <v>#N/A</v>
      </c>
      <c r="AW109" s="156" t="e">
        <f t="shared" si="55"/>
        <v>#N/A</v>
      </c>
      <c r="AX109" s="157" t="e">
        <f t="shared" si="56"/>
        <v>#N/A</v>
      </c>
      <c r="AY109" s="282"/>
      <c r="AZ109" s="282"/>
      <c r="BA109" s="282"/>
      <c r="BB109" s="282"/>
      <c r="BC109" s="164"/>
      <c r="BD109" s="157" t="e">
        <f t="shared" si="58"/>
        <v>#N/A</v>
      </c>
      <c r="BE109" s="160" t="e">
        <f t="shared" si="59"/>
        <v>#N/A</v>
      </c>
      <c r="BF109" s="41"/>
      <c r="BG109" s="177" t="s">
        <v>86</v>
      </c>
      <c r="BH109" s="119"/>
      <c r="BI109" s="119"/>
      <c r="BJ109" s="119"/>
      <c r="BK109" s="179" t="e">
        <f ca="1">BK107*365</f>
        <v>#DIV/0!</v>
      </c>
      <c r="BL109" s="63"/>
      <c r="BM109" s="180" t="s">
        <v>73</v>
      </c>
      <c r="BN109" s="148"/>
    </row>
    <row r="110" spans="2:66" x14ac:dyDescent="0.3">
      <c r="B110" s="279"/>
      <c r="C110" s="142"/>
      <c r="D110" s="283"/>
      <c r="E110" s="291"/>
      <c r="F110" s="291"/>
      <c r="G110" s="291"/>
      <c r="H110" s="282" t="s">
        <v>66</v>
      </c>
      <c r="I110" s="282"/>
      <c r="J110" s="52" t="e">
        <f t="shared" si="48"/>
        <v>#N/A</v>
      </c>
      <c r="K110" s="52" t="e">
        <f t="shared" si="49"/>
        <v>#N/A</v>
      </c>
      <c r="L110" s="156" t="e">
        <f t="shared" si="50"/>
        <v>#N/A</v>
      </c>
      <c r="M110" s="157" t="e">
        <f t="shared" si="51"/>
        <v>#N/A</v>
      </c>
      <c r="N110" s="282"/>
      <c r="O110" s="282"/>
      <c r="P110" s="282"/>
      <c r="Q110" s="282"/>
      <c r="R110" s="164"/>
      <c r="S110" s="157" t="e">
        <f t="shared" si="52"/>
        <v>#N/A</v>
      </c>
      <c r="T110" s="160" t="e">
        <f t="shared" si="57"/>
        <v>#N/A</v>
      </c>
      <c r="U110" s="41"/>
      <c r="V110" s="177" t="s">
        <v>87</v>
      </c>
      <c r="Z110" s="179" t="e">
        <f ca="1">AB107*365</f>
        <v>#DIV/0!</v>
      </c>
      <c r="AA110" s="63"/>
      <c r="AB110" s="181" t="s">
        <v>73</v>
      </c>
      <c r="AC110" s="148"/>
      <c r="AM110" s="279"/>
      <c r="AN110" s="142"/>
      <c r="AO110" s="283"/>
      <c r="AP110" s="291"/>
      <c r="AQ110" s="291"/>
      <c r="AR110" s="291"/>
      <c r="AS110" s="282" t="s">
        <v>66</v>
      </c>
      <c r="AT110" s="282"/>
      <c r="AU110" s="52" t="e">
        <f t="shared" si="53"/>
        <v>#N/A</v>
      </c>
      <c r="AV110" s="52" t="e">
        <f t="shared" si="54"/>
        <v>#N/A</v>
      </c>
      <c r="AW110" s="156" t="e">
        <f t="shared" si="55"/>
        <v>#N/A</v>
      </c>
      <c r="AX110" s="157" t="e">
        <f t="shared" si="56"/>
        <v>#N/A</v>
      </c>
      <c r="AY110" s="282"/>
      <c r="AZ110" s="282"/>
      <c r="BA110" s="282"/>
      <c r="BB110" s="282"/>
      <c r="BC110" s="164"/>
      <c r="BD110" s="157" t="e">
        <f t="shared" si="58"/>
        <v>#N/A</v>
      </c>
      <c r="BE110" s="160" t="e">
        <f t="shared" si="59"/>
        <v>#N/A</v>
      </c>
      <c r="BF110" s="41"/>
      <c r="BG110" s="177" t="s">
        <v>87</v>
      </c>
      <c r="BH110" s="119"/>
      <c r="BI110" s="119"/>
      <c r="BJ110" s="119"/>
      <c r="BK110" s="179" t="e">
        <f ca="1">BM107*365</f>
        <v>#DIV/0!</v>
      </c>
      <c r="BL110" s="63"/>
      <c r="BM110" s="181" t="s">
        <v>73</v>
      </c>
      <c r="BN110" s="148"/>
    </row>
    <row r="111" spans="2:66" x14ac:dyDescent="0.3">
      <c r="B111" s="279"/>
      <c r="C111" s="142"/>
      <c r="D111" s="283"/>
      <c r="E111" s="291"/>
      <c r="F111" s="291"/>
      <c r="G111" s="291"/>
      <c r="H111" s="282" t="s">
        <v>66</v>
      </c>
      <c r="I111" s="282"/>
      <c r="J111" s="52" t="e">
        <f t="shared" si="48"/>
        <v>#N/A</v>
      </c>
      <c r="K111" s="52" t="e">
        <f t="shared" si="49"/>
        <v>#N/A</v>
      </c>
      <c r="L111" s="156" t="e">
        <f t="shared" si="50"/>
        <v>#N/A</v>
      </c>
      <c r="M111" s="157" t="e">
        <f t="shared" si="51"/>
        <v>#N/A</v>
      </c>
      <c r="N111" s="282"/>
      <c r="O111" s="282"/>
      <c r="P111" s="282"/>
      <c r="Q111" s="282"/>
      <c r="R111" s="164"/>
      <c r="S111" s="157" t="e">
        <f t="shared" si="52"/>
        <v>#N/A</v>
      </c>
      <c r="T111" s="160" t="e">
        <f t="shared" si="57"/>
        <v>#N/A</v>
      </c>
      <c r="U111" s="41"/>
      <c r="V111" s="145"/>
      <c r="W111" s="146"/>
      <c r="X111" s="146"/>
      <c r="Y111" s="146"/>
      <c r="Z111" s="144"/>
      <c r="AA111" s="144"/>
      <c r="AB111" s="147"/>
      <c r="AC111" s="148"/>
      <c r="AM111" s="279"/>
      <c r="AN111" s="142"/>
      <c r="AO111" s="283"/>
      <c r="AP111" s="291"/>
      <c r="AQ111" s="291"/>
      <c r="AR111" s="291"/>
      <c r="AS111" s="282" t="s">
        <v>66</v>
      </c>
      <c r="AT111" s="282"/>
      <c r="AU111" s="52" t="e">
        <f t="shared" si="53"/>
        <v>#N/A</v>
      </c>
      <c r="AV111" s="52" t="e">
        <f t="shared" si="54"/>
        <v>#N/A</v>
      </c>
      <c r="AW111" s="156" t="e">
        <f t="shared" si="55"/>
        <v>#N/A</v>
      </c>
      <c r="AX111" s="157" t="e">
        <f t="shared" si="56"/>
        <v>#N/A</v>
      </c>
      <c r="AY111" s="282"/>
      <c r="AZ111" s="282"/>
      <c r="BA111" s="282"/>
      <c r="BB111" s="282"/>
      <c r="BC111" s="164"/>
      <c r="BD111" s="157" t="e">
        <f t="shared" si="58"/>
        <v>#N/A</v>
      </c>
      <c r="BE111" s="160" t="e">
        <f t="shared" si="59"/>
        <v>#N/A</v>
      </c>
      <c r="BF111" s="41"/>
      <c r="BG111" s="145"/>
      <c r="BH111" s="146"/>
      <c r="BI111" s="146"/>
      <c r="BJ111" s="146"/>
      <c r="BK111" s="144"/>
      <c r="BL111" s="144"/>
      <c r="BM111" s="147"/>
      <c r="BN111" s="148"/>
    </row>
    <row r="112" spans="2:66" x14ac:dyDescent="0.3">
      <c r="B112" s="279"/>
      <c r="C112" s="142"/>
      <c r="D112" s="283"/>
      <c r="E112" s="291"/>
      <c r="F112" s="291"/>
      <c r="G112" s="291"/>
      <c r="H112" s="282" t="s">
        <v>66</v>
      </c>
      <c r="I112" s="282"/>
      <c r="J112" s="52" t="e">
        <f t="shared" si="48"/>
        <v>#N/A</v>
      </c>
      <c r="K112" s="52" t="e">
        <f t="shared" si="49"/>
        <v>#N/A</v>
      </c>
      <c r="L112" s="156" t="e">
        <f t="shared" si="50"/>
        <v>#N/A</v>
      </c>
      <c r="M112" s="157" t="e">
        <f t="shared" si="51"/>
        <v>#N/A</v>
      </c>
      <c r="N112" s="282"/>
      <c r="O112" s="282"/>
      <c r="P112" s="282"/>
      <c r="Q112" s="282"/>
      <c r="R112" s="164"/>
      <c r="S112" s="157" t="e">
        <f t="shared" si="52"/>
        <v>#N/A</v>
      </c>
      <c r="T112" s="160" t="e">
        <f t="shared" si="57"/>
        <v>#N/A</v>
      </c>
      <c r="U112" s="41"/>
      <c r="V112" s="145"/>
      <c r="W112" s="146"/>
      <c r="X112" s="146"/>
      <c r="Y112" s="146"/>
      <c r="Z112" s="144"/>
      <c r="AA112" s="144"/>
      <c r="AB112" s="147"/>
      <c r="AC112" s="148"/>
      <c r="AM112" s="279"/>
      <c r="AN112" s="142"/>
      <c r="AO112" s="283"/>
      <c r="AP112" s="291"/>
      <c r="AQ112" s="291"/>
      <c r="AR112" s="291"/>
      <c r="AS112" s="282" t="s">
        <v>66</v>
      </c>
      <c r="AT112" s="282"/>
      <c r="AU112" s="52" t="e">
        <f t="shared" si="53"/>
        <v>#N/A</v>
      </c>
      <c r="AV112" s="52" t="e">
        <f t="shared" si="54"/>
        <v>#N/A</v>
      </c>
      <c r="AW112" s="156" t="e">
        <f t="shared" si="55"/>
        <v>#N/A</v>
      </c>
      <c r="AX112" s="157" t="e">
        <f t="shared" si="56"/>
        <v>#N/A</v>
      </c>
      <c r="AY112" s="282"/>
      <c r="AZ112" s="282"/>
      <c r="BA112" s="282"/>
      <c r="BB112" s="282"/>
      <c r="BC112" s="164"/>
      <c r="BD112" s="157" t="e">
        <f t="shared" si="58"/>
        <v>#N/A</v>
      </c>
      <c r="BE112" s="160" t="e">
        <f t="shared" si="59"/>
        <v>#N/A</v>
      </c>
      <c r="BF112" s="41"/>
      <c r="BG112" s="145"/>
      <c r="BH112" s="146"/>
      <c r="BI112" s="146"/>
      <c r="BJ112" s="146"/>
      <c r="BK112" s="144"/>
      <c r="BL112" s="144"/>
      <c r="BM112" s="147"/>
      <c r="BN112" s="148"/>
    </row>
    <row r="113" spans="2:66" x14ac:dyDescent="0.3">
      <c r="B113" s="279"/>
      <c r="C113" s="142"/>
      <c r="D113" s="283"/>
      <c r="E113" s="291"/>
      <c r="F113" s="291"/>
      <c r="G113" s="291"/>
      <c r="H113" s="282" t="s">
        <v>66</v>
      </c>
      <c r="I113" s="282"/>
      <c r="J113" s="52" t="e">
        <f t="shared" si="48"/>
        <v>#N/A</v>
      </c>
      <c r="K113" s="52" t="e">
        <f t="shared" si="49"/>
        <v>#N/A</v>
      </c>
      <c r="L113" s="156" t="e">
        <f t="shared" si="50"/>
        <v>#N/A</v>
      </c>
      <c r="M113" s="157" t="e">
        <f t="shared" si="51"/>
        <v>#N/A</v>
      </c>
      <c r="N113" s="282"/>
      <c r="O113" s="282"/>
      <c r="P113" s="282"/>
      <c r="Q113" s="282"/>
      <c r="R113" s="164"/>
      <c r="S113" s="157" t="e">
        <f t="shared" si="52"/>
        <v>#N/A</v>
      </c>
      <c r="T113" s="160" t="e">
        <f t="shared" si="57"/>
        <v>#N/A</v>
      </c>
      <c r="U113" s="41"/>
      <c r="V113" s="280" t="s">
        <v>88</v>
      </c>
      <c r="W113" s="182"/>
      <c r="X113" s="182"/>
      <c r="Y113" s="182"/>
      <c r="Z113" s="281" t="e">
        <f ca="1">1-(Z110/Z109)</f>
        <v>#DIV/0!</v>
      </c>
      <c r="AA113" s="183"/>
      <c r="AB113" s="147"/>
      <c r="AC113" s="148"/>
      <c r="AM113" s="279"/>
      <c r="AN113" s="142"/>
      <c r="AO113" s="283"/>
      <c r="AP113" s="291"/>
      <c r="AQ113" s="291"/>
      <c r="AR113" s="291"/>
      <c r="AS113" s="282" t="s">
        <v>66</v>
      </c>
      <c r="AT113" s="282"/>
      <c r="AU113" s="52" t="e">
        <f t="shared" si="53"/>
        <v>#N/A</v>
      </c>
      <c r="AV113" s="52" t="e">
        <f t="shared" si="54"/>
        <v>#N/A</v>
      </c>
      <c r="AW113" s="156" t="e">
        <f t="shared" si="55"/>
        <v>#N/A</v>
      </c>
      <c r="AX113" s="157" t="e">
        <f t="shared" si="56"/>
        <v>#N/A</v>
      </c>
      <c r="AY113" s="282"/>
      <c r="AZ113" s="282"/>
      <c r="BA113" s="282"/>
      <c r="BB113" s="282"/>
      <c r="BC113" s="164"/>
      <c r="BD113" s="157" t="e">
        <f t="shared" si="58"/>
        <v>#N/A</v>
      </c>
      <c r="BE113" s="160" t="e">
        <f t="shared" si="59"/>
        <v>#N/A</v>
      </c>
      <c r="BF113" s="41"/>
      <c r="BG113" s="280" t="s">
        <v>154</v>
      </c>
      <c r="BH113" s="182"/>
      <c r="BI113" s="182"/>
      <c r="BJ113" s="182"/>
      <c r="BK113" s="281" t="e">
        <f ca="1">1-(BK110/BK109)</f>
        <v>#DIV/0!</v>
      </c>
      <c r="BL113" s="183"/>
      <c r="BM113" s="147"/>
      <c r="BN113" s="148"/>
    </row>
    <row r="114" spans="2:66" x14ac:dyDescent="0.3">
      <c r="B114" s="279"/>
      <c r="C114" s="142"/>
      <c r="D114" s="283"/>
      <c r="E114" s="291"/>
      <c r="F114" s="291"/>
      <c r="G114" s="291"/>
      <c r="H114" s="282" t="s">
        <v>66</v>
      </c>
      <c r="I114" s="282"/>
      <c r="J114" s="52" t="e">
        <f t="shared" si="48"/>
        <v>#N/A</v>
      </c>
      <c r="K114" s="52" t="e">
        <f t="shared" si="49"/>
        <v>#N/A</v>
      </c>
      <c r="L114" s="156" t="e">
        <f t="shared" si="50"/>
        <v>#N/A</v>
      </c>
      <c r="M114" s="157" t="e">
        <f t="shared" si="51"/>
        <v>#N/A</v>
      </c>
      <c r="N114" s="282"/>
      <c r="O114" s="282"/>
      <c r="P114" s="282"/>
      <c r="Q114" s="282"/>
      <c r="R114" s="164"/>
      <c r="S114" s="157" t="e">
        <f t="shared" si="52"/>
        <v>#N/A</v>
      </c>
      <c r="T114" s="160" t="e">
        <f t="shared" si="57"/>
        <v>#N/A</v>
      </c>
      <c r="U114" s="41"/>
      <c r="V114" s="280"/>
      <c r="W114" s="182"/>
      <c r="X114" s="182"/>
      <c r="Y114" s="182"/>
      <c r="Z114" s="281"/>
      <c r="AA114" s="183"/>
      <c r="AB114" s="147"/>
      <c r="AC114" s="148"/>
      <c r="AM114" s="279"/>
      <c r="AN114" s="142"/>
      <c r="AO114" s="283"/>
      <c r="AP114" s="291"/>
      <c r="AQ114" s="291"/>
      <c r="AR114" s="291"/>
      <c r="AS114" s="282" t="s">
        <v>66</v>
      </c>
      <c r="AT114" s="282"/>
      <c r="AU114" s="52" t="e">
        <f t="shared" si="53"/>
        <v>#N/A</v>
      </c>
      <c r="AV114" s="52" t="e">
        <f t="shared" si="54"/>
        <v>#N/A</v>
      </c>
      <c r="AW114" s="156" t="e">
        <f t="shared" si="55"/>
        <v>#N/A</v>
      </c>
      <c r="AX114" s="157" t="e">
        <f t="shared" si="56"/>
        <v>#N/A</v>
      </c>
      <c r="AY114" s="282"/>
      <c r="AZ114" s="282"/>
      <c r="BA114" s="282"/>
      <c r="BB114" s="282"/>
      <c r="BC114" s="164"/>
      <c r="BD114" s="157" t="e">
        <f t="shared" si="58"/>
        <v>#N/A</v>
      </c>
      <c r="BE114" s="160" t="e">
        <f t="shared" si="59"/>
        <v>#N/A</v>
      </c>
      <c r="BF114" s="41"/>
      <c r="BG114" s="280"/>
      <c r="BH114" s="182"/>
      <c r="BI114" s="182"/>
      <c r="BJ114" s="182"/>
      <c r="BK114" s="281"/>
      <c r="BL114" s="183"/>
      <c r="BM114" s="147"/>
      <c r="BN114" s="148"/>
    </row>
    <row r="115" spans="2:66" x14ac:dyDescent="0.3">
      <c r="B115" s="279"/>
      <c r="C115" s="184"/>
      <c r="D115" s="185"/>
      <c r="E115" s="185"/>
      <c r="F115" s="185"/>
      <c r="G115" s="185"/>
      <c r="H115" s="185"/>
      <c r="I115" s="185"/>
      <c r="J115" s="185"/>
      <c r="K115" s="185"/>
      <c r="L115" s="186"/>
      <c r="M115" s="185"/>
      <c r="N115" s="185"/>
      <c r="O115" s="185"/>
      <c r="P115" s="185"/>
      <c r="Q115" s="185"/>
      <c r="R115" s="187"/>
      <c r="S115" s="185"/>
      <c r="T115" s="188"/>
      <c r="U115" s="185"/>
      <c r="V115" s="189"/>
      <c r="W115" s="190"/>
      <c r="X115" s="190"/>
      <c r="Y115" s="190"/>
      <c r="Z115" s="187"/>
      <c r="AA115" s="187"/>
      <c r="AB115" s="191"/>
      <c r="AC115" s="192"/>
      <c r="AM115" s="279"/>
      <c r="AN115" s="184"/>
      <c r="AO115" s="185"/>
      <c r="AP115" s="185"/>
      <c r="AQ115" s="185"/>
      <c r="AR115" s="185"/>
      <c r="AS115" s="185"/>
      <c r="AT115" s="185"/>
      <c r="AU115" s="185"/>
      <c r="AV115" s="185"/>
      <c r="AW115" s="186"/>
      <c r="AX115" s="185"/>
      <c r="AY115" s="185"/>
      <c r="AZ115" s="185"/>
      <c r="BA115" s="185"/>
      <c r="BB115" s="185"/>
      <c r="BC115" s="187"/>
      <c r="BD115" s="185"/>
      <c r="BE115" s="188"/>
      <c r="BF115" s="185"/>
      <c r="BG115" s="189"/>
      <c r="BH115" s="190"/>
      <c r="BI115" s="190"/>
      <c r="BJ115" s="190"/>
      <c r="BK115" s="187"/>
      <c r="BL115" s="187"/>
      <c r="BM115" s="191"/>
      <c r="BN115" s="192"/>
    </row>
    <row r="116" spans="2:66" x14ac:dyDescent="0.3"/>
    <row r="117" spans="2:66" x14ac:dyDescent="0.3">
      <c r="B117" s="279" t="s">
        <v>155</v>
      </c>
      <c r="C117" s="133"/>
      <c r="D117" s="134"/>
      <c r="E117" s="134"/>
      <c r="F117" s="134"/>
      <c r="G117" s="134"/>
      <c r="H117" s="134"/>
      <c r="I117" s="134"/>
      <c r="J117" s="134"/>
      <c r="K117" s="134"/>
      <c r="L117" s="135"/>
      <c r="M117" s="134"/>
      <c r="N117" s="134"/>
      <c r="O117" s="134"/>
      <c r="P117" s="134"/>
      <c r="Q117" s="134"/>
      <c r="R117" s="136"/>
      <c r="S117" s="134"/>
      <c r="T117" s="137"/>
      <c r="U117" s="134"/>
      <c r="V117" s="138"/>
      <c r="W117" s="139"/>
      <c r="X117" s="139"/>
      <c r="Y117" s="139"/>
      <c r="Z117" s="136"/>
      <c r="AA117" s="136"/>
      <c r="AB117" s="140"/>
      <c r="AC117" s="141"/>
      <c r="AM117" s="279" t="s">
        <v>156</v>
      </c>
      <c r="AN117" s="133"/>
      <c r="AO117" s="134"/>
      <c r="AP117" s="134"/>
      <c r="AQ117" s="134"/>
      <c r="AR117" s="134"/>
      <c r="AS117" s="134"/>
      <c r="AT117" s="134"/>
      <c r="AU117" s="134"/>
      <c r="AV117" s="134"/>
      <c r="AW117" s="135"/>
      <c r="AX117" s="134"/>
      <c r="AY117" s="134"/>
      <c r="AZ117" s="134"/>
      <c r="BA117" s="134"/>
      <c r="BB117" s="134"/>
      <c r="BC117" s="136"/>
      <c r="BD117" s="134"/>
      <c r="BE117" s="137"/>
      <c r="BF117" s="134"/>
      <c r="BG117" s="138"/>
      <c r="BH117" s="139"/>
      <c r="BI117" s="139"/>
      <c r="BJ117" s="139"/>
      <c r="BK117" s="136"/>
      <c r="BL117" s="136"/>
      <c r="BM117" s="140"/>
      <c r="BN117" s="141"/>
    </row>
    <row r="118" spans="2:66" x14ac:dyDescent="0.3">
      <c r="B118" s="279"/>
      <c r="C118" s="142"/>
      <c r="D118" s="41"/>
      <c r="E118" s="41"/>
      <c r="F118" s="41"/>
      <c r="G118" s="41"/>
      <c r="H118" s="41"/>
      <c r="I118" s="41"/>
      <c r="J118" s="41"/>
      <c r="K118" s="41"/>
      <c r="L118" s="143"/>
      <c r="M118" s="41"/>
      <c r="N118" s="41"/>
      <c r="O118" s="41"/>
      <c r="P118" s="41"/>
      <c r="Q118" s="41"/>
      <c r="R118" s="144"/>
      <c r="S118" s="41"/>
      <c r="T118" s="39"/>
      <c r="U118" s="41"/>
      <c r="V118" s="145"/>
      <c r="W118" s="146"/>
      <c r="X118" s="146"/>
      <c r="Y118" s="146"/>
      <c r="Z118" s="144"/>
      <c r="AA118" s="144"/>
      <c r="AB118" s="147"/>
      <c r="AC118" s="148"/>
      <c r="AM118" s="279"/>
      <c r="AN118" s="142"/>
      <c r="AO118" s="41"/>
      <c r="AP118" s="41"/>
      <c r="AQ118" s="41"/>
      <c r="AR118" s="41"/>
      <c r="AS118" s="41"/>
      <c r="AT118" s="41"/>
      <c r="AU118" s="41"/>
      <c r="AV118" s="41"/>
      <c r="AW118" s="143"/>
      <c r="AX118" s="41"/>
      <c r="AY118" s="41"/>
      <c r="AZ118" s="41"/>
      <c r="BA118" s="41"/>
      <c r="BB118" s="41"/>
      <c r="BC118" s="144"/>
      <c r="BD118" s="41"/>
      <c r="BE118" s="39"/>
      <c r="BF118" s="41"/>
      <c r="BG118" s="145"/>
      <c r="BH118" s="146"/>
      <c r="BI118" s="146"/>
      <c r="BJ118" s="146"/>
      <c r="BK118" s="144"/>
      <c r="BL118" s="144"/>
      <c r="BM118" s="147"/>
      <c r="BN118" s="148"/>
    </row>
    <row r="119" spans="2:66" x14ac:dyDescent="0.3">
      <c r="B119" s="279"/>
      <c r="C119" s="142"/>
      <c r="D119" s="283" t="s">
        <v>61</v>
      </c>
      <c r="E119" s="284" t="s">
        <v>62</v>
      </c>
      <c r="F119" s="284" t="s">
        <v>65</v>
      </c>
      <c r="G119" s="284"/>
      <c r="H119" s="284" t="s">
        <v>0</v>
      </c>
      <c r="I119" s="284"/>
      <c r="J119" s="285" t="s">
        <v>69</v>
      </c>
      <c r="K119" s="285"/>
      <c r="L119" s="285"/>
      <c r="M119" s="285"/>
      <c r="N119" s="284" t="s">
        <v>49</v>
      </c>
      <c r="O119" s="284"/>
      <c r="P119" s="284" t="s">
        <v>50</v>
      </c>
      <c r="Q119" s="286"/>
      <c r="R119" s="287" t="s">
        <v>79</v>
      </c>
      <c r="S119" s="288"/>
      <c r="T119" s="288" t="s">
        <v>80</v>
      </c>
      <c r="U119" s="41"/>
      <c r="V119" s="149" t="s">
        <v>81</v>
      </c>
      <c r="W119" s="150"/>
      <c r="X119" s="150"/>
      <c r="Y119" s="150"/>
      <c r="Z119" s="150"/>
      <c r="AA119" s="150"/>
      <c r="AB119" s="151"/>
      <c r="AC119" s="152"/>
      <c r="AM119" s="279"/>
      <c r="AN119" s="142"/>
      <c r="AO119" s="283" t="s">
        <v>97</v>
      </c>
      <c r="AP119" s="284" t="s">
        <v>98</v>
      </c>
      <c r="AQ119" s="284" t="s">
        <v>65</v>
      </c>
      <c r="AR119" s="284"/>
      <c r="AS119" s="284" t="s">
        <v>0</v>
      </c>
      <c r="AT119" s="284"/>
      <c r="AU119" s="285" t="s">
        <v>69</v>
      </c>
      <c r="AV119" s="285"/>
      <c r="AW119" s="285"/>
      <c r="AX119" s="285"/>
      <c r="AY119" s="284" t="s">
        <v>49</v>
      </c>
      <c r="AZ119" s="284"/>
      <c r="BA119" s="284" t="s">
        <v>50</v>
      </c>
      <c r="BB119" s="286"/>
      <c r="BC119" s="287" t="s">
        <v>79</v>
      </c>
      <c r="BD119" s="288"/>
      <c r="BE119" s="288" t="s">
        <v>80</v>
      </c>
      <c r="BF119" s="41"/>
      <c r="BG119" s="149" t="s">
        <v>81</v>
      </c>
      <c r="BH119" s="150"/>
      <c r="BI119" s="150"/>
      <c r="BJ119" s="150"/>
      <c r="BK119" s="150"/>
      <c r="BL119" s="150"/>
      <c r="BM119" s="151"/>
      <c r="BN119" s="152"/>
    </row>
    <row r="120" spans="2:66" x14ac:dyDescent="0.3">
      <c r="B120" s="279"/>
      <c r="C120" s="142"/>
      <c r="D120" s="283"/>
      <c r="E120" s="284"/>
      <c r="F120" s="284"/>
      <c r="G120" s="284"/>
      <c r="H120" s="284"/>
      <c r="I120" s="284"/>
      <c r="J120" s="52" t="s">
        <v>1</v>
      </c>
      <c r="K120" s="52" t="s">
        <v>67</v>
      </c>
      <c r="L120" s="285" t="s">
        <v>70</v>
      </c>
      <c r="M120" s="285"/>
      <c r="N120" s="284"/>
      <c r="O120" s="284"/>
      <c r="P120" s="284"/>
      <c r="Q120" s="286"/>
      <c r="R120" s="289"/>
      <c r="S120" s="290"/>
      <c r="T120" s="290"/>
      <c r="U120" s="41"/>
      <c r="V120" s="153"/>
      <c r="W120" s="154"/>
      <c r="X120" s="154"/>
      <c r="Y120" s="154"/>
      <c r="Z120" s="154"/>
      <c r="AA120" s="154"/>
      <c r="AB120" s="155"/>
      <c r="AC120" s="152"/>
      <c r="AM120" s="279"/>
      <c r="AN120" s="142"/>
      <c r="AO120" s="283"/>
      <c r="AP120" s="284"/>
      <c r="AQ120" s="284"/>
      <c r="AR120" s="284"/>
      <c r="AS120" s="284"/>
      <c r="AT120" s="284"/>
      <c r="AU120" s="52" t="s">
        <v>1</v>
      </c>
      <c r="AV120" s="52" t="s">
        <v>67</v>
      </c>
      <c r="AW120" s="285" t="s">
        <v>70</v>
      </c>
      <c r="AX120" s="285"/>
      <c r="AY120" s="284"/>
      <c r="AZ120" s="284"/>
      <c r="BA120" s="284"/>
      <c r="BB120" s="286"/>
      <c r="BC120" s="289"/>
      <c r="BD120" s="290"/>
      <c r="BE120" s="290"/>
      <c r="BF120" s="41"/>
      <c r="BG120" s="153"/>
      <c r="BH120" s="154"/>
      <c r="BI120" s="154"/>
      <c r="BJ120" s="154"/>
      <c r="BK120" s="154"/>
      <c r="BL120" s="154"/>
      <c r="BM120" s="155"/>
      <c r="BN120" s="152"/>
    </row>
    <row r="121" spans="2:66" x14ac:dyDescent="0.3">
      <c r="B121" s="279"/>
      <c r="C121" s="142"/>
      <c r="D121" s="283"/>
      <c r="E121" s="291"/>
      <c r="F121" s="291"/>
      <c r="G121" s="291"/>
      <c r="H121" s="282" t="s">
        <v>66</v>
      </c>
      <c r="I121" s="282"/>
      <c r="J121" s="52" t="e">
        <f t="shared" ref="J121:J135" si="60">VLOOKUP(H121,$AF$2:$AJ$7,4,FALSE)</f>
        <v>#N/A</v>
      </c>
      <c r="K121" s="52" t="e">
        <f t="shared" ref="K121:K135" si="61">VLOOKUP(H121,$AF$2:$AJ$7,5,FALSE)</f>
        <v>#N/A</v>
      </c>
      <c r="L121" s="156" t="e">
        <f t="shared" ref="L121:L135" si="62">VLOOKUP(H121,$AF$2:$AJ$7,2,FALSE)</f>
        <v>#N/A</v>
      </c>
      <c r="M121" s="157" t="e">
        <f t="shared" ref="M121:M135" si="63">VLOOKUP(H121,$AF$2:$AI$7,3,FALSE)</f>
        <v>#N/A</v>
      </c>
      <c r="N121" s="282"/>
      <c r="O121" s="282"/>
      <c r="P121" s="282"/>
      <c r="Q121" s="282"/>
      <c r="R121" s="158"/>
      <c r="S121" s="159" t="e">
        <f t="shared" ref="S121:S135" si="64">VLOOKUP(H121,$AF$2:$AI$7,3,FALSE)</f>
        <v>#N/A</v>
      </c>
      <c r="T121" s="160" t="e">
        <f>1-(R121/L121)</f>
        <v>#N/A</v>
      </c>
      <c r="U121" s="41"/>
      <c r="V121" s="161" t="s">
        <v>0</v>
      </c>
      <c r="W121" s="162" t="s">
        <v>84</v>
      </c>
      <c r="X121" s="163" t="s">
        <v>1</v>
      </c>
      <c r="Y121" s="292" t="s">
        <v>82</v>
      </c>
      <c r="Z121" s="293"/>
      <c r="AA121" s="294" t="s">
        <v>83</v>
      </c>
      <c r="AB121" s="295"/>
      <c r="AC121" s="148"/>
      <c r="AM121" s="279"/>
      <c r="AN121" s="142"/>
      <c r="AO121" s="283"/>
      <c r="AP121" s="291"/>
      <c r="AQ121" s="291">
        <v>4</v>
      </c>
      <c r="AR121" s="291"/>
      <c r="AS121" s="282" t="s">
        <v>66</v>
      </c>
      <c r="AT121" s="282"/>
      <c r="AU121" s="52" t="e">
        <f t="shared" ref="AU121:AU135" si="65">VLOOKUP(AS121,$AF$2:$AJ$7,4,FALSE)</f>
        <v>#N/A</v>
      </c>
      <c r="AV121" s="52" t="e">
        <f t="shared" ref="AV121:AV135" si="66">VLOOKUP(AS121,$AF$2:$AJ$7,5,FALSE)</f>
        <v>#N/A</v>
      </c>
      <c r="AW121" s="156" t="e">
        <f t="shared" ref="AW121:AW135" si="67">VLOOKUP(AS121,$AF$2:$AJ$7,2,FALSE)</f>
        <v>#N/A</v>
      </c>
      <c r="AX121" s="157" t="e">
        <f t="shared" ref="AX121:AX135" si="68">VLOOKUP(AS121,$AF$2:$AI$7,3,FALSE)</f>
        <v>#N/A</v>
      </c>
      <c r="AY121" s="282"/>
      <c r="AZ121" s="282"/>
      <c r="BA121" s="282"/>
      <c r="BB121" s="282"/>
      <c r="BC121" s="158"/>
      <c r="BD121" s="159" t="e">
        <f>VLOOKUP(AS121,$AF$2:$AI$7,3,FALSE)</f>
        <v>#N/A</v>
      </c>
      <c r="BE121" s="160" t="e">
        <f>1-(BC121/AW121)</f>
        <v>#N/A</v>
      </c>
      <c r="BF121" s="41"/>
      <c r="BG121" s="161" t="s">
        <v>0</v>
      </c>
      <c r="BH121" s="162" t="s">
        <v>84</v>
      </c>
      <c r="BI121" s="163" t="s">
        <v>1</v>
      </c>
      <c r="BJ121" s="292" t="s">
        <v>82</v>
      </c>
      <c r="BK121" s="293"/>
      <c r="BL121" s="294" t="s">
        <v>83</v>
      </c>
      <c r="BM121" s="295"/>
      <c r="BN121" s="148"/>
    </row>
    <row r="122" spans="2:66" x14ac:dyDescent="0.3">
      <c r="B122" s="279"/>
      <c r="C122" s="142"/>
      <c r="D122" s="283"/>
      <c r="E122" s="291"/>
      <c r="F122" s="291"/>
      <c r="G122" s="291"/>
      <c r="H122" s="282" t="s">
        <v>66</v>
      </c>
      <c r="I122" s="282"/>
      <c r="J122" s="52" t="e">
        <f t="shared" si="60"/>
        <v>#N/A</v>
      </c>
      <c r="K122" s="52" t="e">
        <f t="shared" si="61"/>
        <v>#N/A</v>
      </c>
      <c r="L122" s="156" t="e">
        <f t="shared" si="62"/>
        <v>#N/A</v>
      </c>
      <c r="M122" s="157" t="e">
        <f t="shared" si="63"/>
        <v>#N/A</v>
      </c>
      <c r="N122" s="282"/>
      <c r="O122" s="282"/>
      <c r="P122" s="282"/>
      <c r="Q122" s="282"/>
      <c r="R122" s="164"/>
      <c r="S122" s="157" t="e">
        <f t="shared" si="64"/>
        <v>#N/A</v>
      </c>
      <c r="T122" s="160" t="e">
        <f t="shared" ref="T122:T135" si="69">1-(R122/L122)</f>
        <v>#N/A</v>
      </c>
      <c r="U122" s="41"/>
      <c r="V122" s="165" t="s">
        <v>29</v>
      </c>
      <c r="W122" s="166">
        <f>'Info Base'!$B$8</f>
        <v>8</v>
      </c>
      <c r="X122" s="166">
        <f>'Info Base'!$C$8</f>
        <v>1</v>
      </c>
      <c r="Y122" s="167" t="e">
        <f ca="1">AVERAGEIF(H121:I135,$AF$2,L121:L135)</f>
        <v>#DIV/0!</v>
      </c>
      <c r="Z122" s="167" t="e">
        <f ca="1">Y122*X122*W122*F121</f>
        <v>#DIV/0!</v>
      </c>
      <c r="AA122" s="168" t="e">
        <f ca="1">AVERAGEIF(H121:I135,$AF$2,R121:R135)</f>
        <v>#DIV/0!</v>
      </c>
      <c r="AB122" s="168" t="e">
        <f ca="1">AA122*X122*W122*F121</f>
        <v>#DIV/0!</v>
      </c>
      <c r="AC122" s="148"/>
      <c r="AM122" s="279"/>
      <c r="AN122" s="142"/>
      <c r="AO122" s="283"/>
      <c r="AP122" s="291"/>
      <c r="AQ122" s="291"/>
      <c r="AR122" s="291"/>
      <c r="AS122" s="282" t="s">
        <v>66</v>
      </c>
      <c r="AT122" s="282"/>
      <c r="AU122" s="52" t="e">
        <f t="shared" si="65"/>
        <v>#N/A</v>
      </c>
      <c r="AV122" s="52" t="e">
        <f t="shared" si="66"/>
        <v>#N/A</v>
      </c>
      <c r="AW122" s="156" t="e">
        <f t="shared" si="67"/>
        <v>#N/A</v>
      </c>
      <c r="AX122" s="157" t="e">
        <f t="shared" si="68"/>
        <v>#N/A</v>
      </c>
      <c r="AY122" s="282"/>
      <c r="AZ122" s="282"/>
      <c r="BA122" s="282"/>
      <c r="BB122" s="282"/>
      <c r="BC122" s="164"/>
      <c r="BD122" s="157" t="e">
        <f t="shared" ref="BD122:BD135" si="70">VLOOKUP(AS122,$AF$2:$AI$7,3,FALSE)</f>
        <v>#N/A</v>
      </c>
      <c r="BE122" s="160" t="e">
        <f t="shared" ref="BE122:BE135" si="71">1-(BC122/AW122)</f>
        <v>#N/A</v>
      </c>
      <c r="BF122" s="41"/>
      <c r="BG122" s="165" t="s">
        <v>29</v>
      </c>
      <c r="BH122" s="166">
        <f>'Info Base'!$B$8</f>
        <v>8</v>
      </c>
      <c r="BI122" s="166">
        <f>'Info Base'!$C$8</f>
        <v>1</v>
      </c>
      <c r="BJ122" s="167" t="e">
        <f ca="1">AVERAGEIF(AS121:AT135,$AF$2,AW121:AW135)</f>
        <v>#DIV/0!</v>
      </c>
      <c r="BK122" s="167" t="e">
        <f ca="1">BJ122*BI122*BH122*AQ121</f>
        <v>#DIV/0!</v>
      </c>
      <c r="BL122" s="168" t="e">
        <f ca="1">AVERAGEIF(AS121:AT135,$AF$2,BC121:BC135)</f>
        <v>#DIV/0!</v>
      </c>
      <c r="BM122" s="168" t="e">
        <f ca="1">BL122*BI122*BH122*AQ121</f>
        <v>#DIV/0!</v>
      </c>
      <c r="BN122" s="148"/>
    </row>
    <row r="123" spans="2:66" x14ac:dyDescent="0.3">
      <c r="B123" s="279"/>
      <c r="C123" s="142"/>
      <c r="D123" s="283"/>
      <c r="E123" s="291"/>
      <c r="F123" s="291"/>
      <c r="G123" s="291"/>
      <c r="H123" s="282" t="s">
        <v>66</v>
      </c>
      <c r="I123" s="282"/>
      <c r="J123" s="52" t="e">
        <f t="shared" si="60"/>
        <v>#N/A</v>
      </c>
      <c r="K123" s="52" t="e">
        <f t="shared" si="61"/>
        <v>#N/A</v>
      </c>
      <c r="L123" s="156" t="e">
        <f t="shared" si="62"/>
        <v>#N/A</v>
      </c>
      <c r="M123" s="157" t="e">
        <f t="shared" si="63"/>
        <v>#N/A</v>
      </c>
      <c r="N123" s="282"/>
      <c r="O123" s="282"/>
      <c r="P123" s="282"/>
      <c r="Q123" s="282"/>
      <c r="R123" s="164"/>
      <c r="S123" s="157" t="e">
        <f t="shared" si="64"/>
        <v>#N/A</v>
      </c>
      <c r="T123" s="160" t="e">
        <f t="shared" si="69"/>
        <v>#N/A</v>
      </c>
      <c r="U123" s="41"/>
      <c r="V123" s="165" t="s">
        <v>30</v>
      </c>
      <c r="W123" s="166">
        <v>1</v>
      </c>
      <c r="X123" s="166">
        <f>'Info Base'!$C$7</f>
        <v>5</v>
      </c>
      <c r="Y123" s="167" t="e">
        <f ca="1">AVERAGEIF(H121:I135,$AF$3,L121:L135)</f>
        <v>#DIV/0!</v>
      </c>
      <c r="Z123" s="167" t="e">
        <f ca="1">Y123*X123*W123*F121</f>
        <v>#DIV/0!</v>
      </c>
      <c r="AA123" s="168" t="e">
        <f ca="1">AVERAGEIF(H121:I135,$AF$3,R121:R135)</f>
        <v>#DIV/0!</v>
      </c>
      <c r="AB123" s="168" t="e">
        <f ca="1">AA123*X123*W123*F121</f>
        <v>#DIV/0!</v>
      </c>
      <c r="AC123" s="148"/>
      <c r="AM123" s="279"/>
      <c r="AN123" s="142"/>
      <c r="AO123" s="283"/>
      <c r="AP123" s="291"/>
      <c r="AQ123" s="291"/>
      <c r="AR123" s="291"/>
      <c r="AS123" s="282" t="s">
        <v>66</v>
      </c>
      <c r="AT123" s="282"/>
      <c r="AU123" s="52" t="e">
        <f t="shared" si="65"/>
        <v>#N/A</v>
      </c>
      <c r="AV123" s="52" t="e">
        <f t="shared" si="66"/>
        <v>#N/A</v>
      </c>
      <c r="AW123" s="156" t="e">
        <f t="shared" si="67"/>
        <v>#N/A</v>
      </c>
      <c r="AX123" s="157" t="e">
        <f t="shared" si="68"/>
        <v>#N/A</v>
      </c>
      <c r="AY123" s="282"/>
      <c r="AZ123" s="282"/>
      <c r="BA123" s="282"/>
      <c r="BB123" s="282"/>
      <c r="BC123" s="164"/>
      <c r="BD123" s="157" t="e">
        <f t="shared" si="70"/>
        <v>#N/A</v>
      </c>
      <c r="BE123" s="160" t="e">
        <f t="shared" si="71"/>
        <v>#N/A</v>
      </c>
      <c r="BF123" s="41"/>
      <c r="BG123" s="165" t="s">
        <v>30</v>
      </c>
      <c r="BH123" s="166">
        <v>1</v>
      </c>
      <c r="BI123" s="166">
        <f>'Info Base'!$C$7</f>
        <v>5</v>
      </c>
      <c r="BJ123" s="167" t="e">
        <f ca="1">AVERAGEIF(AS121:AT135,$AF$3,AW121:AW135)</f>
        <v>#DIV/0!</v>
      </c>
      <c r="BK123" s="167" t="e">
        <f ca="1">BJ123*BI123*BH123*AQ121</f>
        <v>#DIV/0!</v>
      </c>
      <c r="BL123" s="168" t="e">
        <f ca="1">AVERAGEIF(AS121:AT135,$AF$3,BC121:BC135)</f>
        <v>#DIV/0!</v>
      </c>
      <c r="BM123" s="168" t="e">
        <f ca="1">BL123*BI123*BH123*AQ121</f>
        <v>#DIV/0!</v>
      </c>
      <c r="BN123" s="148"/>
    </row>
    <row r="124" spans="2:66" x14ac:dyDescent="0.3">
      <c r="B124" s="279"/>
      <c r="C124" s="142"/>
      <c r="D124" s="283"/>
      <c r="E124" s="291"/>
      <c r="F124" s="291"/>
      <c r="G124" s="291"/>
      <c r="H124" s="282" t="s">
        <v>66</v>
      </c>
      <c r="I124" s="282"/>
      <c r="J124" s="52" t="e">
        <f t="shared" si="60"/>
        <v>#N/A</v>
      </c>
      <c r="K124" s="52" t="e">
        <f t="shared" si="61"/>
        <v>#N/A</v>
      </c>
      <c r="L124" s="156" t="e">
        <f t="shared" si="62"/>
        <v>#N/A</v>
      </c>
      <c r="M124" s="157" t="e">
        <f t="shared" si="63"/>
        <v>#N/A</v>
      </c>
      <c r="N124" s="282"/>
      <c r="O124" s="282"/>
      <c r="P124" s="282"/>
      <c r="Q124" s="282"/>
      <c r="R124" s="164"/>
      <c r="S124" s="157" t="e">
        <f t="shared" si="64"/>
        <v>#N/A</v>
      </c>
      <c r="T124" s="160" t="e">
        <f t="shared" si="69"/>
        <v>#N/A</v>
      </c>
      <c r="U124" s="169"/>
      <c r="V124" s="165" t="s">
        <v>31</v>
      </c>
      <c r="W124" s="166">
        <v>1</v>
      </c>
      <c r="X124" s="166">
        <v>0</v>
      </c>
      <c r="Y124" s="166"/>
      <c r="Z124" s="170">
        <v>0</v>
      </c>
      <c r="AA124" s="170"/>
      <c r="AB124" s="171">
        <v>0</v>
      </c>
      <c r="AC124" s="148"/>
      <c r="AM124" s="279"/>
      <c r="AN124" s="142"/>
      <c r="AO124" s="283"/>
      <c r="AP124" s="291"/>
      <c r="AQ124" s="291"/>
      <c r="AR124" s="291"/>
      <c r="AS124" s="282" t="s">
        <v>66</v>
      </c>
      <c r="AT124" s="282"/>
      <c r="AU124" s="52" t="e">
        <f t="shared" si="65"/>
        <v>#N/A</v>
      </c>
      <c r="AV124" s="52" t="e">
        <f t="shared" si="66"/>
        <v>#N/A</v>
      </c>
      <c r="AW124" s="156" t="e">
        <f t="shared" si="67"/>
        <v>#N/A</v>
      </c>
      <c r="AX124" s="157" t="e">
        <f t="shared" si="68"/>
        <v>#N/A</v>
      </c>
      <c r="AY124" s="282"/>
      <c r="AZ124" s="282"/>
      <c r="BA124" s="282"/>
      <c r="BB124" s="282"/>
      <c r="BC124" s="164"/>
      <c r="BD124" s="157" t="e">
        <f t="shared" si="70"/>
        <v>#N/A</v>
      </c>
      <c r="BE124" s="160" t="e">
        <f t="shared" si="71"/>
        <v>#N/A</v>
      </c>
      <c r="BF124" s="169"/>
      <c r="BG124" s="165" t="s">
        <v>31</v>
      </c>
      <c r="BH124" s="166">
        <v>1</v>
      </c>
      <c r="BI124" s="166">
        <v>0</v>
      </c>
      <c r="BJ124" s="166"/>
      <c r="BK124" s="170">
        <v>0</v>
      </c>
      <c r="BL124" s="170"/>
      <c r="BM124" s="171">
        <v>0</v>
      </c>
      <c r="BN124" s="148"/>
    </row>
    <row r="125" spans="2:66" x14ac:dyDescent="0.3">
      <c r="B125" s="279"/>
      <c r="C125" s="142"/>
      <c r="D125" s="283"/>
      <c r="E125" s="291"/>
      <c r="F125" s="291"/>
      <c r="G125" s="291"/>
      <c r="H125" s="282" t="s">
        <v>66</v>
      </c>
      <c r="I125" s="282"/>
      <c r="J125" s="52" t="e">
        <f t="shared" si="60"/>
        <v>#N/A</v>
      </c>
      <c r="K125" s="52" t="e">
        <f t="shared" si="61"/>
        <v>#N/A</v>
      </c>
      <c r="L125" s="156" t="e">
        <f t="shared" si="62"/>
        <v>#N/A</v>
      </c>
      <c r="M125" s="157" t="e">
        <f t="shared" si="63"/>
        <v>#N/A</v>
      </c>
      <c r="N125" s="282"/>
      <c r="O125" s="282"/>
      <c r="P125" s="282"/>
      <c r="Q125" s="282"/>
      <c r="R125" s="164"/>
      <c r="S125" s="157" t="e">
        <f t="shared" si="64"/>
        <v>#N/A</v>
      </c>
      <c r="T125" s="160" t="e">
        <f t="shared" si="69"/>
        <v>#N/A</v>
      </c>
      <c r="U125" s="41"/>
      <c r="V125" s="165" t="s">
        <v>6</v>
      </c>
      <c r="W125" s="166">
        <f>'Info Base'!$B$9</f>
        <v>1</v>
      </c>
      <c r="X125" s="166">
        <f>'Info Base'!$C$9</f>
        <v>5</v>
      </c>
      <c r="Y125" s="167" t="e">
        <f ca="1">AVERAGEIF(H121:I135,$AF$5,L121:L135)</f>
        <v>#DIV/0!</v>
      </c>
      <c r="Z125" s="167" t="e">
        <f ca="1">Y125*X125*W125*F121</f>
        <v>#DIV/0!</v>
      </c>
      <c r="AA125" s="168" t="e">
        <f ca="1">AVERAGEIF(H121:I135,$AF$5,R121:R135)</f>
        <v>#DIV/0!</v>
      </c>
      <c r="AB125" s="168" t="e">
        <f ca="1">AA125*X125*W125*F121</f>
        <v>#DIV/0!</v>
      </c>
      <c r="AC125" s="148"/>
      <c r="AM125" s="279"/>
      <c r="AN125" s="142"/>
      <c r="AO125" s="283"/>
      <c r="AP125" s="291"/>
      <c r="AQ125" s="291"/>
      <c r="AR125" s="291"/>
      <c r="AS125" s="282" t="s">
        <v>66</v>
      </c>
      <c r="AT125" s="282"/>
      <c r="AU125" s="52" t="e">
        <f t="shared" si="65"/>
        <v>#N/A</v>
      </c>
      <c r="AV125" s="52" t="e">
        <f t="shared" si="66"/>
        <v>#N/A</v>
      </c>
      <c r="AW125" s="156" t="e">
        <f t="shared" si="67"/>
        <v>#N/A</v>
      </c>
      <c r="AX125" s="157" t="e">
        <f t="shared" si="68"/>
        <v>#N/A</v>
      </c>
      <c r="AY125" s="282"/>
      <c r="AZ125" s="282"/>
      <c r="BA125" s="282"/>
      <c r="BB125" s="282"/>
      <c r="BC125" s="164"/>
      <c r="BD125" s="157" t="e">
        <f t="shared" si="70"/>
        <v>#N/A</v>
      </c>
      <c r="BE125" s="160" t="e">
        <f t="shared" si="71"/>
        <v>#N/A</v>
      </c>
      <c r="BF125" s="41"/>
      <c r="BG125" s="165" t="s">
        <v>6</v>
      </c>
      <c r="BH125" s="166">
        <f>'Info Base'!$B$9</f>
        <v>1</v>
      </c>
      <c r="BI125" s="166">
        <f>'Info Base'!$C$9</f>
        <v>5</v>
      </c>
      <c r="BJ125" s="167" t="e">
        <f ca="1">AVERAGEIF(AS121:AT135,$AF$5,AW121:AW135)</f>
        <v>#DIV/0!</v>
      </c>
      <c r="BK125" s="167" t="e">
        <f ca="1">BJ125*BI125*BH125*AQ121</f>
        <v>#DIV/0!</v>
      </c>
      <c r="BL125" s="168" t="e">
        <f ca="1">AVERAGEIF(AS121:AT135,$AF$5,BC121:BC135)</f>
        <v>#DIV/0!</v>
      </c>
      <c r="BM125" s="168" t="e">
        <f ca="1">BL125*BI125*BH125*AQ121</f>
        <v>#DIV/0!</v>
      </c>
      <c r="BN125" s="148"/>
    </row>
    <row r="126" spans="2:66" x14ac:dyDescent="0.3">
      <c r="B126" s="279"/>
      <c r="C126" s="142"/>
      <c r="D126" s="283"/>
      <c r="E126" s="291"/>
      <c r="F126" s="291"/>
      <c r="G126" s="291"/>
      <c r="H126" s="282" t="s">
        <v>66</v>
      </c>
      <c r="I126" s="282"/>
      <c r="J126" s="52" t="e">
        <f t="shared" si="60"/>
        <v>#N/A</v>
      </c>
      <c r="K126" s="52" t="e">
        <f t="shared" si="61"/>
        <v>#N/A</v>
      </c>
      <c r="L126" s="156" t="e">
        <f t="shared" si="62"/>
        <v>#N/A</v>
      </c>
      <c r="M126" s="157" t="e">
        <f t="shared" si="63"/>
        <v>#N/A</v>
      </c>
      <c r="N126" s="282"/>
      <c r="O126" s="282"/>
      <c r="P126" s="282"/>
      <c r="Q126" s="282"/>
      <c r="R126" s="164"/>
      <c r="S126" s="157" t="e">
        <f t="shared" si="64"/>
        <v>#N/A</v>
      </c>
      <c r="T126" s="160" t="e">
        <f t="shared" si="69"/>
        <v>#N/A</v>
      </c>
      <c r="U126" s="41"/>
      <c r="V126" s="172" t="s">
        <v>7</v>
      </c>
      <c r="W126" s="173">
        <f>'Info Base'!$B$10</f>
        <v>1</v>
      </c>
      <c r="X126" s="173">
        <f>'Info Base'!$C$10</f>
        <v>4</v>
      </c>
      <c r="Y126" s="167" t="e">
        <f ca="1">AVERAGEIF(H121:I135,$AF$6,L121:L135)</f>
        <v>#DIV/0!</v>
      </c>
      <c r="Z126" s="167" t="e">
        <f ca="1">Y126*X126*W126*F121</f>
        <v>#DIV/0!</v>
      </c>
      <c r="AA126" s="168" t="e">
        <f ca="1">AVERAGEIF(H121:I135,$AF$6,R121:R135)</f>
        <v>#DIV/0!</v>
      </c>
      <c r="AB126" s="168" t="e">
        <f ca="1">AA126*X126*W126*F121</f>
        <v>#DIV/0!</v>
      </c>
      <c r="AC126" s="148"/>
      <c r="AM126" s="279"/>
      <c r="AN126" s="142"/>
      <c r="AO126" s="283"/>
      <c r="AP126" s="291"/>
      <c r="AQ126" s="291"/>
      <c r="AR126" s="291"/>
      <c r="AS126" s="282" t="s">
        <v>66</v>
      </c>
      <c r="AT126" s="282"/>
      <c r="AU126" s="52" t="e">
        <f t="shared" si="65"/>
        <v>#N/A</v>
      </c>
      <c r="AV126" s="52" t="e">
        <f t="shared" si="66"/>
        <v>#N/A</v>
      </c>
      <c r="AW126" s="156" t="e">
        <f t="shared" si="67"/>
        <v>#N/A</v>
      </c>
      <c r="AX126" s="157" t="e">
        <f t="shared" si="68"/>
        <v>#N/A</v>
      </c>
      <c r="AY126" s="282"/>
      <c r="AZ126" s="282"/>
      <c r="BA126" s="282"/>
      <c r="BB126" s="282"/>
      <c r="BC126" s="164"/>
      <c r="BD126" s="157" t="e">
        <f t="shared" si="70"/>
        <v>#N/A</v>
      </c>
      <c r="BE126" s="160" t="e">
        <f t="shared" si="71"/>
        <v>#N/A</v>
      </c>
      <c r="BF126" s="41"/>
      <c r="BG126" s="172" t="s">
        <v>7</v>
      </c>
      <c r="BH126" s="173">
        <f>'Info Base'!$B$10</f>
        <v>1</v>
      </c>
      <c r="BI126" s="173">
        <f>'Info Base'!$C$10</f>
        <v>4</v>
      </c>
      <c r="BJ126" s="167" t="e">
        <f ca="1">AVERAGEIF(AS121:AT135,$AF$6,AW121:AW135)</f>
        <v>#DIV/0!</v>
      </c>
      <c r="BK126" s="167" t="e">
        <f ca="1">BJ126*BI126*BH126*AQ121</f>
        <v>#DIV/0!</v>
      </c>
      <c r="BL126" s="168" t="e">
        <f ca="1">AVERAGEIF(AS121:AT135,$AF$6,BC121:BC135)</f>
        <v>#DIV/0!</v>
      </c>
      <c r="BM126" s="168" t="e">
        <f ca="1">BL126*BI126*BH126*AQ121</f>
        <v>#DIV/0!</v>
      </c>
      <c r="BN126" s="148"/>
    </row>
    <row r="127" spans="2:66" x14ac:dyDescent="0.3">
      <c r="B127" s="279"/>
      <c r="C127" s="142"/>
      <c r="D127" s="283"/>
      <c r="E127" s="291"/>
      <c r="F127" s="291"/>
      <c r="G127" s="291"/>
      <c r="H127" s="282" t="s">
        <v>66</v>
      </c>
      <c r="I127" s="282"/>
      <c r="J127" s="52" t="e">
        <f t="shared" si="60"/>
        <v>#N/A</v>
      </c>
      <c r="K127" s="52" t="e">
        <f t="shared" si="61"/>
        <v>#N/A</v>
      </c>
      <c r="L127" s="156" t="e">
        <f t="shared" si="62"/>
        <v>#N/A</v>
      </c>
      <c r="M127" s="157" t="e">
        <f t="shared" si="63"/>
        <v>#N/A</v>
      </c>
      <c r="N127" s="282"/>
      <c r="O127" s="282"/>
      <c r="P127" s="282"/>
      <c r="Q127" s="282"/>
      <c r="R127" s="164"/>
      <c r="S127" s="157" t="e">
        <f t="shared" si="64"/>
        <v>#N/A</v>
      </c>
      <c r="T127" s="160" t="e">
        <f t="shared" si="69"/>
        <v>#N/A</v>
      </c>
      <c r="U127" s="41"/>
      <c r="V127" s="174" t="s">
        <v>76</v>
      </c>
      <c r="W127" s="175">
        <v>1</v>
      </c>
      <c r="X127" s="175">
        <v>1</v>
      </c>
      <c r="Y127" s="175"/>
      <c r="Z127" s="167" t="e">
        <f ca="1">AVERAGEIF(H121:I135,$AF$7,L121:L135)</f>
        <v>#DIV/0!</v>
      </c>
      <c r="AA127" s="167"/>
      <c r="AB127" s="168" t="e">
        <f ca="1">AVERAGEIF(H121:I135,$AF$7,R121:R135)</f>
        <v>#DIV/0!</v>
      </c>
      <c r="AC127" s="148"/>
      <c r="AM127" s="279"/>
      <c r="AN127" s="142"/>
      <c r="AO127" s="283"/>
      <c r="AP127" s="291"/>
      <c r="AQ127" s="291"/>
      <c r="AR127" s="291"/>
      <c r="AS127" s="282" t="s">
        <v>66</v>
      </c>
      <c r="AT127" s="282"/>
      <c r="AU127" s="52" t="e">
        <f t="shared" si="65"/>
        <v>#N/A</v>
      </c>
      <c r="AV127" s="52" t="e">
        <f t="shared" si="66"/>
        <v>#N/A</v>
      </c>
      <c r="AW127" s="156" t="e">
        <f t="shared" si="67"/>
        <v>#N/A</v>
      </c>
      <c r="AX127" s="157" t="e">
        <f t="shared" si="68"/>
        <v>#N/A</v>
      </c>
      <c r="AY127" s="282"/>
      <c r="AZ127" s="282"/>
      <c r="BA127" s="282"/>
      <c r="BB127" s="282"/>
      <c r="BC127" s="164"/>
      <c r="BD127" s="157" t="e">
        <f t="shared" si="70"/>
        <v>#N/A</v>
      </c>
      <c r="BE127" s="160" t="e">
        <f t="shared" si="71"/>
        <v>#N/A</v>
      </c>
      <c r="BF127" s="41"/>
      <c r="BG127" s="174" t="s">
        <v>76</v>
      </c>
      <c r="BH127" s="175">
        <v>1</v>
      </c>
      <c r="BI127" s="175">
        <v>1</v>
      </c>
      <c r="BJ127" s="175" t="e">
        <f ca="1">AVERAGEIF(AS121:AT135,$AF$7,AW121:AW135)</f>
        <v>#DIV/0!</v>
      </c>
      <c r="BK127" s="167" t="e">
        <f ca="1">BJ127*BI127*BH127</f>
        <v>#DIV/0!</v>
      </c>
      <c r="BL127" s="167" t="e">
        <f ca="1">AVERAGEIF(AS121:AT135,$AF$7,BC121:BC135)</f>
        <v>#DIV/0!</v>
      </c>
      <c r="BM127" s="168" t="e">
        <f ca="1">BL127*BI127*BH127</f>
        <v>#DIV/0!</v>
      </c>
      <c r="BN127" s="148"/>
    </row>
    <row r="128" spans="2:66" x14ac:dyDescent="0.3">
      <c r="B128" s="279"/>
      <c r="C128" s="142"/>
      <c r="D128" s="283"/>
      <c r="E128" s="291"/>
      <c r="F128" s="291"/>
      <c r="G128" s="291"/>
      <c r="H128" s="282" t="s">
        <v>66</v>
      </c>
      <c r="I128" s="282"/>
      <c r="J128" s="52" t="e">
        <f t="shared" si="60"/>
        <v>#N/A</v>
      </c>
      <c r="K128" s="52" t="e">
        <f t="shared" si="61"/>
        <v>#N/A</v>
      </c>
      <c r="L128" s="156" t="e">
        <f t="shared" si="62"/>
        <v>#N/A</v>
      </c>
      <c r="M128" s="157" t="e">
        <f t="shared" si="63"/>
        <v>#N/A</v>
      </c>
      <c r="N128" s="282"/>
      <c r="O128" s="282"/>
      <c r="P128" s="282"/>
      <c r="Q128" s="282"/>
      <c r="R128" s="164"/>
      <c r="S128" s="157" t="e">
        <f t="shared" si="64"/>
        <v>#N/A</v>
      </c>
      <c r="T128" s="160" t="e">
        <f t="shared" si="69"/>
        <v>#N/A</v>
      </c>
      <c r="U128" s="41"/>
      <c r="V128" s="176" t="s">
        <v>85</v>
      </c>
      <c r="W128" s="176"/>
      <c r="X128" s="176"/>
      <c r="Y128" s="177"/>
      <c r="Z128" s="178" t="e">
        <f ca="1">SUM(Z122:Z127)</f>
        <v>#DIV/0!</v>
      </c>
      <c r="AA128" s="178"/>
      <c r="AB128" s="178" t="e">
        <f ca="1">SUM(AB122:AB127)</f>
        <v>#DIV/0!</v>
      </c>
      <c r="AC128" s="148"/>
      <c r="AM128" s="279"/>
      <c r="AN128" s="142"/>
      <c r="AO128" s="283"/>
      <c r="AP128" s="291"/>
      <c r="AQ128" s="291"/>
      <c r="AR128" s="291"/>
      <c r="AS128" s="282" t="s">
        <v>66</v>
      </c>
      <c r="AT128" s="282"/>
      <c r="AU128" s="52" t="e">
        <f t="shared" si="65"/>
        <v>#N/A</v>
      </c>
      <c r="AV128" s="52" t="e">
        <f t="shared" si="66"/>
        <v>#N/A</v>
      </c>
      <c r="AW128" s="156" t="e">
        <f t="shared" si="67"/>
        <v>#N/A</v>
      </c>
      <c r="AX128" s="157" t="e">
        <f t="shared" si="68"/>
        <v>#N/A</v>
      </c>
      <c r="AY128" s="282"/>
      <c r="AZ128" s="282"/>
      <c r="BA128" s="282"/>
      <c r="BB128" s="282"/>
      <c r="BC128" s="164"/>
      <c r="BD128" s="157" t="e">
        <f t="shared" si="70"/>
        <v>#N/A</v>
      </c>
      <c r="BE128" s="160" t="e">
        <f t="shared" si="71"/>
        <v>#N/A</v>
      </c>
      <c r="BF128" s="41"/>
      <c r="BG128" s="176" t="s">
        <v>85</v>
      </c>
      <c r="BH128" s="176"/>
      <c r="BI128" s="176"/>
      <c r="BJ128" s="177"/>
      <c r="BK128" s="178" t="e">
        <f ca="1">SUM(BK122:BK127)</f>
        <v>#DIV/0!</v>
      </c>
      <c r="BL128" s="178"/>
      <c r="BM128" s="178" t="e">
        <f ca="1">SUM(BM122:BM127)</f>
        <v>#DIV/0!</v>
      </c>
      <c r="BN128" s="148"/>
    </row>
    <row r="129" spans="2:66" x14ac:dyDescent="0.3">
      <c r="B129" s="279"/>
      <c r="C129" s="142"/>
      <c r="D129" s="283"/>
      <c r="E129" s="291"/>
      <c r="F129" s="291"/>
      <c r="G129" s="291"/>
      <c r="H129" s="282" t="s">
        <v>66</v>
      </c>
      <c r="I129" s="282"/>
      <c r="J129" s="52" t="e">
        <f t="shared" si="60"/>
        <v>#N/A</v>
      </c>
      <c r="K129" s="52" t="e">
        <f t="shared" si="61"/>
        <v>#N/A</v>
      </c>
      <c r="L129" s="156" t="e">
        <f t="shared" si="62"/>
        <v>#N/A</v>
      </c>
      <c r="M129" s="157" t="e">
        <f t="shared" si="63"/>
        <v>#N/A</v>
      </c>
      <c r="N129" s="282"/>
      <c r="O129" s="282"/>
      <c r="P129" s="282"/>
      <c r="Q129" s="282"/>
      <c r="R129" s="164"/>
      <c r="S129" s="157" t="e">
        <f t="shared" si="64"/>
        <v>#N/A</v>
      </c>
      <c r="T129" s="160" t="e">
        <f t="shared" si="69"/>
        <v>#N/A</v>
      </c>
      <c r="U129" s="41"/>
      <c r="V129" s="145"/>
      <c r="W129" s="146"/>
      <c r="X129" s="146"/>
      <c r="Y129" s="146"/>
      <c r="Z129" s="144"/>
      <c r="AA129" s="144"/>
      <c r="AB129" s="147"/>
      <c r="AC129" s="148"/>
      <c r="AM129" s="279"/>
      <c r="AN129" s="142"/>
      <c r="AO129" s="283"/>
      <c r="AP129" s="291"/>
      <c r="AQ129" s="291"/>
      <c r="AR129" s="291"/>
      <c r="AS129" s="282" t="s">
        <v>66</v>
      </c>
      <c r="AT129" s="282"/>
      <c r="AU129" s="52" t="e">
        <f t="shared" si="65"/>
        <v>#N/A</v>
      </c>
      <c r="AV129" s="52" t="e">
        <f t="shared" si="66"/>
        <v>#N/A</v>
      </c>
      <c r="AW129" s="156" t="e">
        <f t="shared" si="67"/>
        <v>#N/A</v>
      </c>
      <c r="AX129" s="157" t="e">
        <f t="shared" si="68"/>
        <v>#N/A</v>
      </c>
      <c r="AY129" s="282"/>
      <c r="AZ129" s="282"/>
      <c r="BA129" s="282"/>
      <c r="BB129" s="282"/>
      <c r="BC129" s="164"/>
      <c r="BD129" s="157" t="e">
        <f t="shared" si="70"/>
        <v>#N/A</v>
      </c>
      <c r="BE129" s="160" t="e">
        <f t="shared" si="71"/>
        <v>#N/A</v>
      </c>
      <c r="BF129" s="41"/>
      <c r="BG129" s="145"/>
      <c r="BH129" s="146"/>
      <c r="BI129" s="146"/>
      <c r="BJ129" s="146"/>
      <c r="BK129" s="144"/>
      <c r="BL129" s="144"/>
      <c r="BM129" s="147"/>
      <c r="BN129" s="148"/>
    </row>
    <row r="130" spans="2:66" x14ac:dyDescent="0.3">
      <c r="B130" s="279"/>
      <c r="C130" s="142"/>
      <c r="D130" s="283"/>
      <c r="E130" s="291"/>
      <c r="F130" s="291"/>
      <c r="G130" s="291"/>
      <c r="H130" s="282" t="s">
        <v>66</v>
      </c>
      <c r="I130" s="282"/>
      <c r="J130" s="52" t="e">
        <f t="shared" si="60"/>
        <v>#N/A</v>
      </c>
      <c r="K130" s="52" t="e">
        <f t="shared" si="61"/>
        <v>#N/A</v>
      </c>
      <c r="L130" s="156" t="e">
        <f t="shared" si="62"/>
        <v>#N/A</v>
      </c>
      <c r="M130" s="157" t="e">
        <f t="shared" si="63"/>
        <v>#N/A</v>
      </c>
      <c r="N130" s="282"/>
      <c r="O130" s="282"/>
      <c r="P130" s="282"/>
      <c r="Q130" s="282"/>
      <c r="R130" s="164"/>
      <c r="S130" s="157" t="e">
        <f t="shared" si="64"/>
        <v>#N/A</v>
      </c>
      <c r="T130" s="160" t="e">
        <f t="shared" si="69"/>
        <v>#N/A</v>
      </c>
      <c r="U130" s="41"/>
      <c r="V130" s="177" t="s">
        <v>86</v>
      </c>
      <c r="Z130" s="179" t="e">
        <f ca="1">Z128*365</f>
        <v>#DIV/0!</v>
      </c>
      <c r="AA130" s="63"/>
      <c r="AB130" s="180" t="s">
        <v>73</v>
      </c>
      <c r="AC130" s="148"/>
      <c r="AM130" s="279"/>
      <c r="AN130" s="142"/>
      <c r="AO130" s="283"/>
      <c r="AP130" s="291"/>
      <c r="AQ130" s="291"/>
      <c r="AR130" s="291"/>
      <c r="AS130" s="282" t="s">
        <v>66</v>
      </c>
      <c r="AT130" s="282"/>
      <c r="AU130" s="52" t="e">
        <f t="shared" si="65"/>
        <v>#N/A</v>
      </c>
      <c r="AV130" s="52" t="e">
        <f t="shared" si="66"/>
        <v>#N/A</v>
      </c>
      <c r="AW130" s="156" t="e">
        <f t="shared" si="67"/>
        <v>#N/A</v>
      </c>
      <c r="AX130" s="157" t="e">
        <f t="shared" si="68"/>
        <v>#N/A</v>
      </c>
      <c r="AY130" s="282"/>
      <c r="AZ130" s="282"/>
      <c r="BA130" s="282"/>
      <c r="BB130" s="282"/>
      <c r="BC130" s="164"/>
      <c r="BD130" s="157" t="e">
        <f t="shared" si="70"/>
        <v>#N/A</v>
      </c>
      <c r="BE130" s="160" t="e">
        <f t="shared" si="71"/>
        <v>#N/A</v>
      </c>
      <c r="BF130" s="41"/>
      <c r="BG130" s="177" t="s">
        <v>86</v>
      </c>
      <c r="BH130" s="119"/>
      <c r="BI130" s="119"/>
      <c r="BJ130" s="119"/>
      <c r="BK130" s="179" t="e">
        <f ca="1">BK128*365</f>
        <v>#DIV/0!</v>
      </c>
      <c r="BL130" s="63"/>
      <c r="BM130" s="180" t="s">
        <v>73</v>
      </c>
      <c r="BN130" s="148"/>
    </row>
    <row r="131" spans="2:66" x14ac:dyDescent="0.3">
      <c r="B131" s="279"/>
      <c r="C131" s="142"/>
      <c r="D131" s="283"/>
      <c r="E131" s="291"/>
      <c r="F131" s="291"/>
      <c r="G131" s="291"/>
      <c r="H131" s="282" t="s">
        <v>66</v>
      </c>
      <c r="I131" s="282"/>
      <c r="J131" s="52" t="e">
        <f t="shared" si="60"/>
        <v>#N/A</v>
      </c>
      <c r="K131" s="52" t="e">
        <f t="shared" si="61"/>
        <v>#N/A</v>
      </c>
      <c r="L131" s="156" t="e">
        <f t="shared" si="62"/>
        <v>#N/A</v>
      </c>
      <c r="M131" s="157" t="e">
        <f t="shared" si="63"/>
        <v>#N/A</v>
      </c>
      <c r="N131" s="282"/>
      <c r="O131" s="282"/>
      <c r="P131" s="282"/>
      <c r="Q131" s="282"/>
      <c r="R131" s="164"/>
      <c r="S131" s="157" t="e">
        <f t="shared" si="64"/>
        <v>#N/A</v>
      </c>
      <c r="T131" s="160" t="e">
        <f t="shared" si="69"/>
        <v>#N/A</v>
      </c>
      <c r="U131" s="41"/>
      <c r="V131" s="177" t="s">
        <v>87</v>
      </c>
      <c r="Z131" s="179" t="e">
        <f ca="1">AB128*365</f>
        <v>#DIV/0!</v>
      </c>
      <c r="AA131" s="63"/>
      <c r="AB131" s="181" t="s">
        <v>73</v>
      </c>
      <c r="AC131" s="148"/>
      <c r="AM131" s="279"/>
      <c r="AN131" s="142"/>
      <c r="AO131" s="283"/>
      <c r="AP131" s="291"/>
      <c r="AQ131" s="291"/>
      <c r="AR131" s="291"/>
      <c r="AS131" s="282" t="s">
        <v>66</v>
      </c>
      <c r="AT131" s="282"/>
      <c r="AU131" s="52" t="e">
        <f t="shared" si="65"/>
        <v>#N/A</v>
      </c>
      <c r="AV131" s="52" t="e">
        <f t="shared" si="66"/>
        <v>#N/A</v>
      </c>
      <c r="AW131" s="156" t="e">
        <f t="shared" si="67"/>
        <v>#N/A</v>
      </c>
      <c r="AX131" s="157" t="e">
        <f t="shared" si="68"/>
        <v>#N/A</v>
      </c>
      <c r="AY131" s="282"/>
      <c r="AZ131" s="282"/>
      <c r="BA131" s="282"/>
      <c r="BB131" s="282"/>
      <c r="BC131" s="164"/>
      <c r="BD131" s="157" t="e">
        <f t="shared" si="70"/>
        <v>#N/A</v>
      </c>
      <c r="BE131" s="160" t="e">
        <f t="shared" si="71"/>
        <v>#N/A</v>
      </c>
      <c r="BF131" s="41"/>
      <c r="BG131" s="177" t="s">
        <v>87</v>
      </c>
      <c r="BH131" s="119"/>
      <c r="BI131" s="119"/>
      <c r="BJ131" s="119"/>
      <c r="BK131" s="179" t="e">
        <f ca="1">BM128*365</f>
        <v>#DIV/0!</v>
      </c>
      <c r="BL131" s="63"/>
      <c r="BM131" s="181" t="s">
        <v>73</v>
      </c>
      <c r="BN131" s="148"/>
    </row>
    <row r="132" spans="2:66" x14ac:dyDescent="0.3">
      <c r="B132" s="279"/>
      <c r="C132" s="142"/>
      <c r="D132" s="283"/>
      <c r="E132" s="291"/>
      <c r="F132" s="291"/>
      <c r="G132" s="291"/>
      <c r="H132" s="282" t="s">
        <v>66</v>
      </c>
      <c r="I132" s="282"/>
      <c r="J132" s="52" t="e">
        <f t="shared" si="60"/>
        <v>#N/A</v>
      </c>
      <c r="K132" s="52" t="e">
        <f t="shared" si="61"/>
        <v>#N/A</v>
      </c>
      <c r="L132" s="156" t="e">
        <f t="shared" si="62"/>
        <v>#N/A</v>
      </c>
      <c r="M132" s="157" t="e">
        <f t="shared" si="63"/>
        <v>#N/A</v>
      </c>
      <c r="N132" s="282"/>
      <c r="O132" s="282"/>
      <c r="P132" s="282"/>
      <c r="Q132" s="282"/>
      <c r="R132" s="164"/>
      <c r="S132" s="157" t="e">
        <f t="shared" si="64"/>
        <v>#N/A</v>
      </c>
      <c r="T132" s="160" t="e">
        <f t="shared" si="69"/>
        <v>#N/A</v>
      </c>
      <c r="U132" s="41"/>
      <c r="V132" s="145"/>
      <c r="W132" s="146"/>
      <c r="X132" s="146"/>
      <c r="Y132" s="146"/>
      <c r="Z132" s="144"/>
      <c r="AA132" s="144"/>
      <c r="AB132" s="147"/>
      <c r="AC132" s="148"/>
      <c r="AM132" s="279"/>
      <c r="AN132" s="142"/>
      <c r="AO132" s="283"/>
      <c r="AP132" s="291"/>
      <c r="AQ132" s="291"/>
      <c r="AR132" s="291"/>
      <c r="AS132" s="282" t="s">
        <v>66</v>
      </c>
      <c r="AT132" s="282"/>
      <c r="AU132" s="52" t="e">
        <f t="shared" si="65"/>
        <v>#N/A</v>
      </c>
      <c r="AV132" s="52" t="e">
        <f t="shared" si="66"/>
        <v>#N/A</v>
      </c>
      <c r="AW132" s="156" t="e">
        <f t="shared" si="67"/>
        <v>#N/A</v>
      </c>
      <c r="AX132" s="157" t="e">
        <f t="shared" si="68"/>
        <v>#N/A</v>
      </c>
      <c r="AY132" s="282"/>
      <c r="AZ132" s="282"/>
      <c r="BA132" s="282"/>
      <c r="BB132" s="282"/>
      <c r="BC132" s="164"/>
      <c r="BD132" s="157" t="e">
        <f t="shared" si="70"/>
        <v>#N/A</v>
      </c>
      <c r="BE132" s="160" t="e">
        <f t="shared" si="71"/>
        <v>#N/A</v>
      </c>
      <c r="BF132" s="41"/>
      <c r="BG132" s="145"/>
      <c r="BH132" s="146"/>
      <c r="BI132" s="146"/>
      <c r="BJ132" s="146"/>
      <c r="BK132" s="144"/>
      <c r="BL132" s="144"/>
      <c r="BM132" s="147"/>
      <c r="BN132" s="148"/>
    </row>
    <row r="133" spans="2:66" x14ac:dyDescent="0.3">
      <c r="B133" s="279"/>
      <c r="C133" s="142"/>
      <c r="D133" s="283"/>
      <c r="E133" s="291"/>
      <c r="F133" s="291"/>
      <c r="G133" s="291"/>
      <c r="H133" s="282" t="s">
        <v>66</v>
      </c>
      <c r="I133" s="282"/>
      <c r="J133" s="52" t="e">
        <f t="shared" si="60"/>
        <v>#N/A</v>
      </c>
      <c r="K133" s="52" t="e">
        <f t="shared" si="61"/>
        <v>#N/A</v>
      </c>
      <c r="L133" s="156" t="e">
        <f t="shared" si="62"/>
        <v>#N/A</v>
      </c>
      <c r="M133" s="157" t="e">
        <f t="shared" si="63"/>
        <v>#N/A</v>
      </c>
      <c r="N133" s="282"/>
      <c r="O133" s="282"/>
      <c r="P133" s="282"/>
      <c r="Q133" s="282"/>
      <c r="R133" s="164"/>
      <c r="S133" s="157" t="e">
        <f t="shared" si="64"/>
        <v>#N/A</v>
      </c>
      <c r="T133" s="160" t="e">
        <f t="shared" si="69"/>
        <v>#N/A</v>
      </c>
      <c r="U133" s="41"/>
      <c r="V133" s="145"/>
      <c r="W133" s="146"/>
      <c r="X133" s="146"/>
      <c r="Y133" s="146"/>
      <c r="Z133" s="144"/>
      <c r="AA133" s="144"/>
      <c r="AB133" s="147"/>
      <c r="AC133" s="148"/>
      <c r="AM133" s="279"/>
      <c r="AN133" s="142"/>
      <c r="AO133" s="283"/>
      <c r="AP133" s="291"/>
      <c r="AQ133" s="291"/>
      <c r="AR133" s="291"/>
      <c r="AS133" s="282" t="s">
        <v>66</v>
      </c>
      <c r="AT133" s="282"/>
      <c r="AU133" s="52" t="e">
        <f t="shared" si="65"/>
        <v>#N/A</v>
      </c>
      <c r="AV133" s="52" t="e">
        <f t="shared" si="66"/>
        <v>#N/A</v>
      </c>
      <c r="AW133" s="156" t="e">
        <f t="shared" si="67"/>
        <v>#N/A</v>
      </c>
      <c r="AX133" s="157" t="e">
        <f t="shared" si="68"/>
        <v>#N/A</v>
      </c>
      <c r="AY133" s="282"/>
      <c r="AZ133" s="282"/>
      <c r="BA133" s="282"/>
      <c r="BB133" s="282"/>
      <c r="BC133" s="164"/>
      <c r="BD133" s="157" t="e">
        <f t="shared" si="70"/>
        <v>#N/A</v>
      </c>
      <c r="BE133" s="160" t="e">
        <f t="shared" si="71"/>
        <v>#N/A</v>
      </c>
      <c r="BF133" s="41"/>
      <c r="BG133" s="145"/>
      <c r="BH133" s="146"/>
      <c r="BI133" s="146"/>
      <c r="BJ133" s="146"/>
      <c r="BK133" s="144"/>
      <c r="BL133" s="144"/>
      <c r="BM133" s="147"/>
      <c r="BN133" s="148"/>
    </row>
    <row r="134" spans="2:66" x14ac:dyDescent="0.3">
      <c r="B134" s="279"/>
      <c r="C134" s="142"/>
      <c r="D134" s="283"/>
      <c r="E134" s="291"/>
      <c r="F134" s="291"/>
      <c r="G134" s="291"/>
      <c r="H134" s="282" t="s">
        <v>66</v>
      </c>
      <c r="I134" s="282"/>
      <c r="J134" s="52" t="e">
        <f t="shared" si="60"/>
        <v>#N/A</v>
      </c>
      <c r="K134" s="52" t="e">
        <f t="shared" si="61"/>
        <v>#N/A</v>
      </c>
      <c r="L134" s="156" t="e">
        <f t="shared" si="62"/>
        <v>#N/A</v>
      </c>
      <c r="M134" s="157" t="e">
        <f t="shared" si="63"/>
        <v>#N/A</v>
      </c>
      <c r="N134" s="282"/>
      <c r="O134" s="282"/>
      <c r="P134" s="282"/>
      <c r="Q134" s="282"/>
      <c r="R134" s="164"/>
      <c r="S134" s="157" t="e">
        <f t="shared" si="64"/>
        <v>#N/A</v>
      </c>
      <c r="T134" s="160" t="e">
        <f t="shared" si="69"/>
        <v>#N/A</v>
      </c>
      <c r="U134" s="41"/>
      <c r="V134" s="280" t="s">
        <v>88</v>
      </c>
      <c r="W134" s="182"/>
      <c r="X134" s="182"/>
      <c r="Y134" s="182"/>
      <c r="Z134" s="281" t="e">
        <f ca="1">1-(Z131/Z130)</f>
        <v>#DIV/0!</v>
      </c>
      <c r="AA134" s="183"/>
      <c r="AB134" s="147"/>
      <c r="AC134" s="148"/>
      <c r="AM134" s="279"/>
      <c r="AN134" s="142"/>
      <c r="AO134" s="283"/>
      <c r="AP134" s="291"/>
      <c r="AQ134" s="291"/>
      <c r="AR134" s="291"/>
      <c r="AS134" s="282" t="s">
        <v>66</v>
      </c>
      <c r="AT134" s="282"/>
      <c r="AU134" s="52" t="e">
        <f t="shared" si="65"/>
        <v>#N/A</v>
      </c>
      <c r="AV134" s="52" t="e">
        <f t="shared" si="66"/>
        <v>#N/A</v>
      </c>
      <c r="AW134" s="156" t="e">
        <f t="shared" si="67"/>
        <v>#N/A</v>
      </c>
      <c r="AX134" s="157" t="e">
        <f t="shared" si="68"/>
        <v>#N/A</v>
      </c>
      <c r="AY134" s="282"/>
      <c r="AZ134" s="282"/>
      <c r="BA134" s="282"/>
      <c r="BB134" s="282"/>
      <c r="BC134" s="164"/>
      <c r="BD134" s="157" t="e">
        <f t="shared" si="70"/>
        <v>#N/A</v>
      </c>
      <c r="BE134" s="160" t="e">
        <f t="shared" si="71"/>
        <v>#N/A</v>
      </c>
      <c r="BF134" s="41"/>
      <c r="BG134" s="280" t="s">
        <v>154</v>
      </c>
      <c r="BH134" s="182"/>
      <c r="BI134" s="182"/>
      <c r="BJ134" s="182"/>
      <c r="BK134" s="281" t="e">
        <f ca="1">1-(BK131/BK130)</f>
        <v>#DIV/0!</v>
      </c>
      <c r="BL134" s="183"/>
      <c r="BM134" s="147"/>
      <c r="BN134" s="148"/>
    </row>
    <row r="135" spans="2:66" x14ac:dyDescent="0.3">
      <c r="B135" s="279"/>
      <c r="C135" s="142"/>
      <c r="D135" s="283"/>
      <c r="E135" s="291"/>
      <c r="F135" s="291"/>
      <c r="G135" s="291"/>
      <c r="H135" s="282" t="s">
        <v>66</v>
      </c>
      <c r="I135" s="282"/>
      <c r="J135" s="52" t="e">
        <f t="shared" si="60"/>
        <v>#N/A</v>
      </c>
      <c r="K135" s="52" t="e">
        <f t="shared" si="61"/>
        <v>#N/A</v>
      </c>
      <c r="L135" s="156" t="e">
        <f t="shared" si="62"/>
        <v>#N/A</v>
      </c>
      <c r="M135" s="157" t="e">
        <f t="shared" si="63"/>
        <v>#N/A</v>
      </c>
      <c r="N135" s="282"/>
      <c r="O135" s="282"/>
      <c r="P135" s="282"/>
      <c r="Q135" s="282"/>
      <c r="R135" s="164"/>
      <c r="S135" s="157" t="e">
        <f t="shared" si="64"/>
        <v>#N/A</v>
      </c>
      <c r="T135" s="160" t="e">
        <f t="shared" si="69"/>
        <v>#N/A</v>
      </c>
      <c r="U135" s="41"/>
      <c r="V135" s="280"/>
      <c r="W135" s="182"/>
      <c r="X135" s="182"/>
      <c r="Y135" s="182"/>
      <c r="Z135" s="281"/>
      <c r="AA135" s="183"/>
      <c r="AB135" s="147"/>
      <c r="AC135" s="148"/>
      <c r="AM135" s="279"/>
      <c r="AN135" s="142"/>
      <c r="AO135" s="283"/>
      <c r="AP135" s="291"/>
      <c r="AQ135" s="291"/>
      <c r="AR135" s="291"/>
      <c r="AS135" s="282" t="s">
        <v>66</v>
      </c>
      <c r="AT135" s="282"/>
      <c r="AU135" s="52" t="e">
        <f t="shared" si="65"/>
        <v>#N/A</v>
      </c>
      <c r="AV135" s="52" t="e">
        <f t="shared" si="66"/>
        <v>#N/A</v>
      </c>
      <c r="AW135" s="156" t="e">
        <f t="shared" si="67"/>
        <v>#N/A</v>
      </c>
      <c r="AX135" s="157" t="e">
        <f t="shared" si="68"/>
        <v>#N/A</v>
      </c>
      <c r="AY135" s="282"/>
      <c r="AZ135" s="282"/>
      <c r="BA135" s="282"/>
      <c r="BB135" s="282"/>
      <c r="BC135" s="164"/>
      <c r="BD135" s="157" t="e">
        <f t="shared" si="70"/>
        <v>#N/A</v>
      </c>
      <c r="BE135" s="160" t="e">
        <f t="shared" si="71"/>
        <v>#N/A</v>
      </c>
      <c r="BF135" s="41"/>
      <c r="BG135" s="280"/>
      <c r="BH135" s="182"/>
      <c r="BI135" s="182"/>
      <c r="BJ135" s="182"/>
      <c r="BK135" s="281"/>
      <c r="BL135" s="183"/>
      <c r="BM135" s="147"/>
      <c r="BN135" s="148"/>
    </row>
    <row r="136" spans="2:66" x14ac:dyDescent="0.3">
      <c r="B136" s="279"/>
      <c r="C136" s="184"/>
      <c r="D136" s="185"/>
      <c r="E136" s="185"/>
      <c r="F136" s="185"/>
      <c r="G136" s="185"/>
      <c r="H136" s="185"/>
      <c r="I136" s="185"/>
      <c r="J136" s="185"/>
      <c r="K136" s="185"/>
      <c r="L136" s="186"/>
      <c r="M136" s="185"/>
      <c r="N136" s="185"/>
      <c r="O136" s="185"/>
      <c r="P136" s="185"/>
      <c r="Q136" s="185"/>
      <c r="R136" s="187"/>
      <c r="S136" s="185"/>
      <c r="T136" s="188"/>
      <c r="U136" s="185"/>
      <c r="V136" s="189"/>
      <c r="W136" s="190"/>
      <c r="X136" s="190"/>
      <c r="Y136" s="190"/>
      <c r="Z136" s="187"/>
      <c r="AA136" s="187"/>
      <c r="AB136" s="191"/>
      <c r="AC136" s="192"/>
      <c r="AM136" s="279"/>
      <c r="AN136" s="184"/>
      <c r="AO136" s="185"/>
      <c r="AP136" s="185"/>
      <c r="AQ136" s="185"/>
      <c r="AR136" s="185"/>
      <c r="AS136" s="185"/>
      <c r="AT136" s="185"/>
      <c r="AU136" s="185"/>
      <c r="AV136" s="185"/>
      <c r="AW136" s="186"/>
      <c r="AX136" s="185"/>
      <c r="AY136" s="185"/>
      <c r="AZ136" s="185"/>
      <c r="BA136" s="185"/>
      <c r="BB136" s="185"/>
      <c r="BC136" s="187"/>
      <c r="BD136" s="185"/>
      <c r="BE136" s="188"/>
      <c r="BF136" s="185"/>
      <c r="BG136" s="189"/>
      <c r="BH136" s="190"/>
      <c r="BI136" s="190"/>
      <c r="BJ136" s="190"/>
      <c r="BK136" s="187"/>
      <c r="BL136" s="187"/>
      <c r="BM136" s="191"/>
      <c r="BN136" s="192"/>
    </row>
    <row r="137" spans="2:66" x14ac:dyDescent="0.3"/>
    <row r="138" spans="2:66" x14ac:dyDescent="0.3">
      <c r="B138" s="279" t="s">
        <v>155</v>
      </c>
      <c r="C138" s="133"/>
      <c r="D138" s="134"/>
      <c r="E138" s="134"/>
      <c r="F138" s="134"/>
      <c r="G138" s="134"/>
      <c r="H138" s="134"/>
      <c r="I138" s="134"/>
      <c r="J138" s="134"/>
      <c r="K138" s="134"/>
      <c r="L138" s="135"/>
      <c r="M138" s="134"/>
      <c r="N138" s="134"/>
      <c r="O138" s="134"/>
      <c r="P138" s="134"/>
      <c r="Q138" s="134"/>
      <c r="R138" s="136"/>
      <c r="S138" s="134"/>
      <c r="T138" s="137"/>
      <c r="U138" s="134"/>
      <c r="V138" s="138"/>
      <c r="W138" s="139"/>
      <c r="X138" s="139"/>
      <c r="Y138" s="139"/>
      <c r="Z138" s="136"/>
      <c r="AA138" s="136"/>
      <c r="AB138" s="140"/>
      <c r="AC138" s="141"/>
      <c r="AM138" s="279" t="s">
        <v>156</v>
      </c>
      <c r="AN138" s="133"/>
      <c r="AO138" s="134"/>
      <c r="AP138" s="134"/>
      <c r="AQ138" s="134"/>
      <c r="AR138" s="134"/>
      <c r="AS138" s="134"/>
      <c r="AT138" s="134"/>
      <c r="AU138" s="134"/>
      <c r="AV138" s="134"/>
      <c r="AW138" s="135"/>
      <c r="AX138" s="134"/>
      <c r="AY138" s="134"/>
      <c r="AZ138" s="134"/>
      <c r="BA138" s="134"/>
      <c r="BB138" s="134"/>
      <c r="BC138" s="136"/>
      <c r="BD138" s="134"/>
      <c r="BE138" s="137"/>
      <c r="BF138" s="134"/>
      <c r="BG138" s="138"/>
      <c r="BH138" s="139"/>
      <c r="BI138" s="139"/>
      <c r="BJ138" s="139"/>
      <c r="BK138" s="136"/>
      <c r="BL138" s="136"/>
      <c r="BM138" s="140"/>
      <c r="BN138" s="141"/>
    </row>
    <row r="139" spans="2:66" x14ac:dyDescent="0.3">
      <c r="B139" s="279"/>
      <c r="C139" s="142"/>
      <c r="D139" s="41"/>
      <c r="E139" s="41"/>
      <c r="F139" s="41"/>
      <c r="G139" s="41"/>
      <c r="H139" s="41"/>
      <c r="I139" s="41"/>
      <c r="J139" s="41"/>
      <c r="K139" s="41"/>
      <c r="L139" s="143"/>
      <c r="M139" s="41"/>
      <c r="N139" s="41"/>
      <c r="O139" s="41"/>
      <c r="P139" s="41"/>
      <c r="Q139" s="41"/>
      <c r="R139" s="144"/>
      <c r="S139" s="41"/>
      <c r="T139" s="39"/>
      <c r="U139" s="41"/>
      <c r="V139" s="145"/>
      <c r="W139" s="146"/>
      <c r="X139" s="146"/>
      <c r="Y139" s="146"/>
      <c r="Z139" s="144"/>
      <c r="AA139" s="144"/>
      <c r="AB139" s="147"/>
      <c r="AC139" s="148"/>
      <c r="AM139" s="279"/>
      <c r="AN139" s="142"/>
      <c r="AO139" s="41"/>
      <c r="AP139" s="41"/>
      <c r="AQ139" s="41"/>
      <c r="AR139" s="41"/>
      <c r="AS139" s="41"/>
      <c r="AT139" s="41"/>
      <c r="AU139" s="41"/>
      <c r="AV139" s="41"/>
      <c r="AW139" s="143"/>
      <c r="AX139" s="41"/>
      <c r="AY139" s="41"/>
      <c r="AZ139" s="41"/>
      <c r="BA139" s="41"/>
      <c r="BB139" s="41"/>
      <c r="BC139" s="144"/>
      <c r="BD139" s="41"/>
      <c r="BE139" s="39"/>
      <c r="BF139" s="41"/>
      <c r="BG139" s="145"/>
      <c r="BH139" s="146"/>
      <c r="BI139" s="146"/>
      <c r="BJ139" s="146"/>
      <c r="BK139" s="144"/>
      <c r="BL139" s="144"/>
      <c r="BM139" s="147"/>
      <c r="BN139" s="148"/>
    </row>
    <row r="140" spans="2:66" x14ac:dyDescent="0.3">
      <c r="B140" s="279"/>
      <c r="C140" s="142"/>
      <c r="D140" s="283" t="s">
        <v>61</v>
      </c>
      <c r="E140" s="284" t="s">
        <v>62</v>
      </c>
      <c r="F140" s="284" t="s">
        <v>65</v>
      </c>
      <c r="G140" s="284"/>
      <c r="H140" s="284" t="s">
        <v>0</v>
      </c>
      <c r="I140" s="284"/>
      <c r="J140" s="285" t="s">
        <v>69</v>
      </c>
      <c r="K140" s="285"/>
      <c r="L140" s="285"/>
      <c r="M140" s="285"/>
      <c r="N140" s="284" t="s">
        <v>49</v>
      </c>
      <c r="O140" s="284"/>
      <c r="P140" s="284" t="s">
        <v>50</v>
      </c>
      <c r="Q140" s="286"/>
      <c r="R140" s="287" t="s">
        <v>79</v>
      </c>
      <c r="S140" s="288"/>
      <c r="T140" s="288" t="s">
        <v>80</v>
      </c>
      <c r="U140" s="41"/>
      <c r="V140" s="149" t="s">
        <v>81</v>
      </c>
      <c r="W140" s="150"/>
      <c r="X140" s="150"/>
      <c r="Y140" s="150"/>
      <c r="Z140" s="150"/>
      <c r="AA140" s="150"/>
      <c r="AB140" s="151"/>
      <c r="AC140" s="152"/>
      <c r="AM140" s="279"/>
      <c r="AN140" s="142"/>
      <c r="AO140" s="283" t="s">
        <v>97</v>
      </c>
      <c r="AP140" s="284" t="s">
        <v>98</v>
      </c>
      <c r="AQ140" s="284" t="s">
        <v>65</v>
      </c>
      <c r="AR140" s="284"/>
      <c r="AS140" s="284" t="s">
        <v>0</v>
      </c>
      <c r="AT140" s="284"/>
      <c r="AU140" s="285" t="s">
        <v>69</v>
      </c>
      <c r="AV140" s="285"/>
      <c r="AW140" s="285"/>
      <c r="AX140" s="285"/>
      <c r="AY140" s="284" t="s">
        <v>49</v>
      </c>
      <c r="AZ140" s="284"/>
      <c r="BA140" s="284" t="s">
        <v>50</v>
      </c>
      <c r="BB140" s="286"/>
      <c r="BC140" s="287" t="s">
        <v>79</v>
      </c>
      <c r="BD140" s="288"/>
      <c r="BE140" s="288" t="s">
        <v>80</v>
      </c>
      <c r="BF140" s="41"/>
      <c r="BG140" s="149" t="s">
        <v>81</v>
      </c>
      <c r="BH140" s="150"/>
      <c r="BI140" s="150"/>
      <c r="BJ140" s="150"/>
      <c r="BK140" s="150"/>
      <c r="BL140" s="150"/>
      <c r="BM140" s="151"/>
      <c r="BN140" s="152"/>
    </row>
    <row r="141" spans="2:66" x14ac:dyDescent="0.3">
      <c r="B141" s="279"/>
      <c r="C141" s="142"/>
      <c r="D141" s="283"/>
      <c r="E141" s="284"/>
      <c r="F141" s="284"/>
      <c r="G141" s="284"/>
      <c r="H141" s="284"/>
      <c r="I141" s="284"/>
      <c r="J141" s="52" t="s">
        <v>1</v>
      </c>
      <c r="K141" s="52" t="s">
        <v>67</v>
      </c>
      <c r="L141" s="285" t="s">
        <v>70</v>
      </c>
      <c r="M141" s="285"/>
      <c r="N141" s="284"/>
      <c r="O141" s="284"/>
      <c r="P141" s="284"/>
      <c r="Q141" s="286"/>
      <c r="R141" s="289"/>
      <c r="S141" s="290"/>
      <c r="T141" s="290"/>
      <c r="U141" s="41"/>
      <c r="V141" s="153"/>
      <c r="W141" s="154"/>
      <c r="X141" s="154"/>
      <c r="Y141" s="154"/>
      <c r="Z141" s="154"/>
      <c r="AA141" s="154"/>
      <c r="AB141" s="155"/>
      <c r="AC141" s="152"/>
      <c r="AM141" s="279"/>
      <c r="AN141" s="142"/>
      <c r="AO141" s="283"/>
      <c r="AP141" s="284"/>
      <c r="AQ141" s="284"/>
      <c r="AR141" s="284"/>
      <c r="AS141" s="284"/>
      <c r="AT141" s="284"/>
      <c r="AU141" s="52" t="s">
        <v>1</v>
      </c>
      <c r="AV141" s="52" t="s">
        <v>67</v>
      </c>
      <c r="AW141" s="285" t="s">
        <v>70</v>
      </c>
      <c r="AX141" s="285"/>
      <c r="AY141" s="284"/>
      <c r="AZ141" s="284"/>
      <c r="BA141" s="284"/>
      <c r="BB141" s="286"/>
      <c r="BC141" s="289"/>
      <c r="BD141" s="290"/>
      <c r="BE141" s="290"/>
      <c r="BF141" s="41"/>
      <c r="BG141" s="153"/>
      <c r="BH141" s="154"/>
      <c r="BI141" s="154"/>
      <c r="BJ141" s="154"/>
      <c r="BK141" s="154"/>
      <c r="BL141" s="154"/>
      <c r="BM141" s="155"/>
      <c r="BN141" s="152"/>
    </row>
    <row r="142" spans="2:66" x14ac:dyDescent="0.3">
      <c r="B142" s="279"/>
      <c r="C142" s="142"/>
      <c r="D142" s="283"/>
      <c r="E142" s="291"/>
      <c r="F142" s="291"/>
      <c r="G142" s="291"/>
      <c r="H142" s="282" t="s">
        <v>66</v>
      </c>
      <c r="I142" s="282"/>
      <c r="J142" s="52" t="e">
        <f t="shared" ref="J142:J156" si="72">VLOOKUP(H142,$AF$2:$AJ$7,4,FALSE)</f>
        <v>#N/A</v>
      </c>
      <c r="K142" s="52" t="e">
        <f t="shared" ref="K142:K156" si="73">VLOOKUP(H142,$AF$2:$AJ$7,5,FALSE)</f>
        <v>#N/A</v>
      </c>
      <c r="L142" s="156" t="e">
        <f t="shared" ref="L142:L156" si="74">VLOOKUP(H142,$AF$2:$AJ$7,2,FALSE)</f>
        <v>#N/A</v>
      </c>
      <c r="M142" s="157" t="e">
        <f t="shared" ref="M142:M156" si="75">VLOOKUP(H142,$AF$2:$AI$7,3,FALSE)</f>
        <v>#N/A</v>
      </c>
      <c r="N142" s="282"/>
      <c r="O142" s="282"/>
      <c r="P142" s="282"/>
      <c r="Q142" s="282"/>
      <c r="R142" s="158"/>
      <c r="S142" s="159" t="e">
        <f t="shared" ref="S142:S156" si="76">VLOOKUP(H142,$AF$2:$AI$7,3,FALSE)</f>
        <v>#N/A</v>
      </c>
      <c r="T142" s="160" t="e">
        <f>1-(R142/L142)</f>
        <v>#N/A</v>
      </c>
      <c r="U142" s="41"/>
      <c r="V142" s="161" t="s">
        <v>0</v>
      </c>
      <c r="W142" s="162" t="s">
        <v>84</v>
      </c>
      <c r="X142" s="163" t="s">
        <v>1</v>
      </c>
      <c r="Y142" s="292" t="s">
        <v>82</v>
      </c>
      <c r="Z142" s="293"/>
      <c r="AA142" s="294" t="s">
        <v>83</v>
      </c>
      <c r="AB142" s="295"/>
      <c r="AC142" s="148"/>
      <c r="AM142" s="279"/>
      <c r="AN142" s="142"/>
      <c r="AO142" s="283"/>
      <c r="AP142" s="291"/>
      <c r="AQ142" s="291">
        <v>4</v>
      </c>
      <c r="AR142" s="291"/>
      <c r="AS142" s="282" t="s">
        <v>66</v>
      </c>
      <c r="AT142" s="282"/>
      <c r="AU142" s="52" t="e">
        <f t="shared" ref="AU142:AU156" si="77">VLOOKUP(AS142,$AF$2:$AJ$7,4,FALSE)</f>
        <v>#N/A</v>
      </c>
      <c r="AV142" s="52" t="e">
        <f t="shared" ref="AV142:AV156" si="78">VLOOKUP(AS142,$AF$2:$AJ$7,5,FALSE)</f>
        <v>#N/A</v>
      </c>
      <c r="AW142" s="156" t="e">
        <f t="shared" ref="AW142:AW156" si="79">VLOOKUP(AS142,$AF$2:$AJ$7,2,FALSE)</f>
        <v>#N/A</v>
      </c>
      <c r="AX142" s="157" t="e">
        <f t="shared" ref="AX142:AX156" si="80">VLOOKUP(AS142,$AF$2:$AI$7,3,FALSE)</f>
        <v>#N/A</v>
      </c>
      <c r="AY142" s="282"/>
      <c r="AZ142" s="282"/>
      <c r="BA142" s="282"/>
      <c r="BB142" s="282"/>
      <c r="BC142" s="158"/>
      <c r="BD142" s="159" t="e">
        <f>VLOOKUP(AS142,$AF$2:$AI$7,3,FALSE)</f>
        <v>#N/A</v>
      </c>
      <c r="BE142" s="160" t="e">
        <f>1-(BC142/AW142)</f>
        <v>#N/A</v>
      </c>
      <c r="BF142" s="41"/>
      <c r="BG142" s="161" t="s">
        <v>0</v>
      </c>
      <c r="BH142" s="162" t="s">
        <v>84</v>
      </c>
      <c r="BI142" s="163" t="s">
        <v>1</v>
      </c>
      <c r="BJ142" s="292" t="s">
        <v>82</v>
      </c>
      <c r="BK142" s="293"/>
      <c r="BL142" s="294" t="s">
        <v>83</v>
      </c>
      <c r="BM142" s="295"/>
      <c r="BN142" s="148"/>
    </row>
    <row r="143" spans="2:66" x14ac:dyDescent="0.3">
      <c r="B143" s="279"/>
      <c r="C143" s="142"/>
      <c r="D143" s="283"/>
      <c r="E143" s="291"/>
      <c r="F143" s="291"/>
      <c r="G143" s="291"/>
      <c r="H143" s="282" t="s">
        <v>66</v>
      </c>
      <c r="I143" s="282"/>
      <c r="J143" s="52" t="e">
        <f t="shared" si="72"/>
        <v>#N/A</v>
      </c>
      <c r="K143" s="52" t="e">
        <f t="shared" si="73"/>
        <v>#N/A</v>
      </c>
      <c r="L143" s="156" t="e">
        <f t="shared" si="74"/>
        <v>#N/A</v>
      </c>
      <c r="M143" s="157" t="e">
        <f t="shared" si="75"/>
        <v>#N/A</v>
      </c>
      <c r="N143" s="282"/>
      <c r="O143" s="282"/>
      <c r="P143" s="282"/>
      <c r="Q143" s="282"/>
      <c r="R143" s="164"/>
      <c r="S143" s="157" t="e">
        <f t="shared" si="76"/>
        <v>#N/A</v>
      </c>
      <c r="T143" s="160" t="e">
        <f t="shared" ref="T143:T156" si="81">1-(R143/L143)</f>
        <v>#N/A</v>
      </c>
      <c r="U143" s="41"/>
      <c r="V143" s="165" t="s">
        <v>29</v>
      </c>
      <c r="W143" s="166">
        <f>'Info Base'!$B$8</f>
        <v>8</v>
      </c>
      <c r="X143" s="166">
        <f>'Info Base'!$C$8</f>
        <v>1</v>
      </c>
      <c r="Y143" s="167" t="e">
        <f ca="1">AVERAGEIF(H142:I156,$AF$2,L142:L156)</f>
        <v>#DIV/0!</v>
      </c>
      <c r="Z143" s="167" t="e">
        <f ca="1">Y143*X143*W143*F142</f>
        <v>#DIV/0!</v>
      </c>
      <c r="AA143" s="168" t="e">
        <f ca="1">AVERAGEIF(H142:I156,$AF$2,R142:R156)</f>
        <v>#DIV/0!</v>
      </c>
      <c r="AB143" s="168" t="e">
        <f ca="1">AA143*X143*W143*F142</f>
        <v>#DIV/0!</v>
      </c>
      <c r="AC143" s="148"/>
      <c r="AM143" s="279"/>
      <c r="AN143" s="142"/>
      <c r="AO143" s="283"/>
      <c r="AP143" s="291"/>
      <c r="AQ143" s="291"/>
      <c r="AR143" s="291"/>
      <c r="AS143" s="282" t="s">
        <v>66</v>
      </c>
      <c r="AT143" s="282"/>
      <c r="AU143" s="52" t="e">
        <f t="shared" si="77"/>
        <v>#N/A</v>
      </c>
      <c r="AV143" s="52" t="e">
        <f t="shared" si="78"/>
        <v>#N/A</v>
      </c>
      <c r="AW143" s="156" t="e">
        <f t="shared" si="79"/>
        <v>#N/A</v>
      </c>
      <c r="AX143" s="157" t="e">
        <f t="shared" si="80"/>
        <v>#N/A</v>
      </c>
      <c r="AY143" s="282"/>
      <c r="AZ143" s="282"/>
      <c r="BA143" s="282"/>
      <c r="BB143" s="282"/>
      <c r="BC143" s="164"/>
      <c r="BD143" s="157" t="e">
        <f t="shared" ref="BD143:BD156" si="82">VLOOKUP(AS143,$AF$2:$AI$7,3,FALSE)</f>
        <v>#N/A</v>
      </c>
      <c r="BE143" s="160" t="e">
        <f t="shared" ref="BE143:BE156" si="83">1-(BC143/AW143)</f>
        <v>#N/A</v>
      </c>
      <c r="BF143" s="41"/>
      <c r="BG143" s="165" t="s">
        <v>29</v>
      </c>
      <c r="BH143" s="166">
        <f>'Info Base'!$B$8</f>
        <v>8</v>
      </c>
      <c r="BI143" s="166">
        <f>'Info Base'!$C$8</f>
        <v>1</v>
      </c>
      <c r="BJ143" s="167" t="e">
        <f ca="1">AVERAGEIF(AS142:AT156,$AF$2,AW142:AW156)</f>
        <v>#DIV/0!</v>
      </c>
      <c r="BK143" s="167" t="e">
        <f ca="1">BJ143*BI143*BH143*AQ142</f>
        <v>#DIV/0!</v>
      </c>
      <c r="BL143" s="168" t="e">
        <f ca="1">AVERAGEIF(AS142:AT156,$AF$2,BC142:BC156)</f>
        <v>#DIV/0!</v>
      </c>
      <c r="BM143" s="168" t="e">
        <f ca="1">BL143*BI143*BH143*AQ142</f>
        <v>#DIV/0!</v>
      </c>
      <c r="BN143" s="148"/>
    </row>
    <row r="144" spans="2:66" x14ac:dyDescent="0.3">
      <c r="B144" s="279"/>
      <c r="C144" s="142"/>
      <c r="D144" s="283"/>
      <c r="E144" s="291"/>
      <c r="F144" s="291"/>
      <c r="G144" s="291"/>
      <c r="H144" s="282" t="s">
        <v>66</v>
      </c>
      <c r="I144" s="282"/>
      <c r="J144" s="52" t="e">
        <f t="shared" si="72"/>
        <v>#N/A</v>
      </c>
      <c r="K144" s="52" t="e">
        <f t="shared" si="73"/>
        <v>#N/A</v>
      </c>
      <c r="L144" s="156" t="e">
        <f t="shared" si="74"/>
        <v>#N/A</v>
      </c>
      <c r="M144" s="157" t="e">
        <f t="shared" si="75"/>
        <v>#N/A</v>
      </c>
      <c r="N144" s="282"/>
      <c r="O144" s="282"/>
      <c r="P144" s="282"/>
      <c r="Q144" s="282"/>
      <c r="R144" s="164"/>
      <c r="S144" s="157" t="e">
        <f t="shared" si="76"/>
        <v>#N/A</v>
      </c>
      <c r="T144" s="160" t="e">
        <f t="shared" si="81"/>
        <v>#N/A</v>
      </c>
      <c r="U144" s="41"/>
      <c r="V144" s="165" t="s">
        <v>30</v>
      </c>
      <c r="W144" s="166">
        <v>1</v>
      </c>
      <c r="X144" s="166">
        <f>'Info Base'!$C$7</f>
        <v>5</v>
      </c>
      <c r="Y144" s="167" t="e">
        <f ca="1">AVERAGEIF(H142:I156,$AF$3,L142:L156)</f>
        <v>#DIV/0!</v>
      </c>
      <c r="Z144" s="167" t="e">
        <f ca="1">Y144*X144*W144*F142</f>
        <v>#DIV/0!</v>
      </c>
      <c r="AA144" s="168" t="e">
        <f ca="1">AVERAGEIF(H142:I156,$AF$3,R142:R156)</f>
        <v>#DIV/0!</v>
      </c>
      <c r="AB144" s="168" t="e">
        <f ca="1">AA144*X144*W144*F142</f>
        <v>#DIV/0!</v>
      </c>
      <c r="AC144" s="148"/>
      <c r="AM144" s="279"/>
      <c r="AN144" s="142"/>
      <c r="AO144" s="283"/>
      <c r="AP144" s="291"/>
      <c r="AQ144" s="291"/>
      <c r="AR144" s="291"/>
      <c r="AS144" s="282" t="s">
        <v>66</v>
      </c>
      <c r="AT144" s="282"/>
      <c r="AU144" s="52" t="e">
        <f t="shared" si="77"/>
        <v>#N/A</v>
      </c>
      <c r="AV144" s="52" t="e">
        <f t="shared" si="78"/>
        <v>#N/A</v>
      </c>
      <c r="AW144" s="156" t="e">
        <f t="shared" si="79"/>
        <v>#N/A</v>
      </c>
      <c r="AX144" s="157" t="e">
        <f t="shared" si="80"/>
        <v>#N/A</v>
      </c>
      <c r="AY144" s="282"/>
      <c r="AZ144" s="282"/>
      <c r="BA144" s="282"/>
      <c r="BB144" s="282"/>
      <c r="BC144" s="164"/>
      <c r="BD144" s="157" t="e">
        <f t="shared" si="82"/>
        <v>#N/A</v>
      </c>
      <c r="BE144" s="160" t="e">
        <f t="shared" si="83"/>
        <v>#N/A</v>
      </c>
      <c r="BF144" s="41"/>
      <c r="BG144" s="165" t="s">
        <v>30</v>
      </c>
      <c r="BH144" s="166">
        <v>1</v>
      </c>
      <c r="BI144" s="166">
        <f>'Info Base'!$C$7</f>
        <v>5</v>
      </c>
      <c r="BJ144" s="167" t="e">
        <f ca="1">AVERAGEIF(AS142:AT156,$AF$3,AW142:AW156)</f>
        <v>#DIV/0!</v>
      </c>
      <c r="BK144" s="167" t="e">
        <f ca="1">BJ144*BI144*BH144*AQ142</f>
        <v>#DIV/0!</v>
      </c>
      <c r="BL144" s="168" t="e">
        <f ca="1">AVERAGEIF(AS142:AT156,$AF$3,BC142:BC156)</f>
        <v>#DIV/0!</v>
      </c>
      <c r="BM144" s="168" t="e">
        <f ca="1">BL144*BI144*BH144*AQ142</f>
        <v>#DIV/0!</v>
      </c>
      <c r="BN144" s="148"/>
    </row>
    <row r="145" spans="2:66" x14ac:dyDescent="0.3">
      <c r="B145" s="279"/>
      <c r="C145" s="142"/>
      <c r="D145" s="283"/>
      <c r="E145" s="291"/>
      <c r="F145" s="291"/>
      <c r="G145" s="291"/>
      <c r="H145" s="282" t="s">
        <v>66</v>
      </c>
      <c r="I145" s="282"/>
      <c r="J145" s="52" t="e">
        <f t="shared" si="72"/>
        <v>#N/A</v>
      </c>
      <c r="K145" s="52" t="e">
        <f t="shared" si="73"/>
        <v>#N/A</v>
      </c>
      <c r="L145" s="156" t="e">
        <f t="shared" si="74"/>
        <v>#N/A</v>
      </c>
      <c r="M145" s="157" t="e">
        <f t="shared" si="75"/>
        <v>#N/A</v>
      </c>
      <c r="N145" s="282"/>
      <c r="O145" s="282"/>
      <c r="P145" s="282"/>
      <c r="Q145" s="282"/>
      <c r="R145" s="164"/>
      <c r="S145" s="157" t="e">
        <f t="shared" si="76"/>
        <v>#N/A</v>
      </c>
      <c r="T145" s="160" t="e">
        <f t="shared" si="81"/>
        <v>#N/A</v>
      </c>
      <c r="U145" s="169"/>
      <c r="V145" s="165" t="s">
        <v>31</v>
      </c>
      <c r="W145" s="166">
        <v>1</v>
      </c>
      <c r="X145" s="166">
        <v>0</v>
      </c>
      <c r="Y145" s="166"/>
      <c r="Z145" s="170">
        <v>0</v>
      </c>
      <c r="AA145" s="170"/>
      <c r="AB145" s="171">
        <v>0</v>
      </c>
      <c r="AC145" s="148"/>
      <c r="AM145" s="279"/>
      <c r="AN145" s="142"/>
      <c r="AO145" s="283"/>
      <c r="AP145" s="291"/>
      <c r="AQ145" s="291"/>
      <c r="AR145" s="291"/>
      <c r="AS145" s="282" t="s">
        <v>66</v>
      </c>
      <c r="AT145" s="282"/>
      <c r="AU145" s="52" t="e">
        <f t="shared" si="77"/>
        <v>#N/A</v>
      </c>
      <c r="AV145" s="52" t="e">
        <f t="shared" si="78"/>
        <v>#N/A</v>
      </c>
      <c r="AW145" s="156" t="e">
        <f t="shared" si="79"/>
        <v>#N/A</v>
      </c>
      <c r="AX145" s="157" t="e">
        <f t="shared" si="80"/>
        <v>#N/A</v>
      </c>
      <c r="AY145" s="282"/>
      <c r="AZ145" s="282"/>
      <c r="BA145" s="282"/>
      <c r="BB145" s="282"/>
      <c r="BC145" s="164"/>
      <c r="BD145" s="157" t="e">
        <f t="shared" si="82"/>
        <v>#N/A</v>
      </c>
      <c r="BE145" s="160" t="e">
        <f t="shared" si="83"/>
        <v>#N/A</v>
      </c>
      <c r="BF145" s="169"/>
      <c r="BG145" s="165" t="s">
        <v>31</v>
      </c>
      <c r="BH145" s="166">
        <v>1</v>
      </c>
      <c r="BI145" s="166">
        <v>0</v>
      </c>
      <c r="BJ145" s="166"/>
      <c r="BK145" s="170">
        <v>0</v>
      </c>
      <c r="BL145" s="170"/>
      <c r="BM145" s="171">
        <v>0</v>
      </c>
      <c r="BN145" s="148"/>
    </row>
    <row r="146" spans="2:66" x14ac:dyDescent="0.3">
      <c r="B146" s="279"/>
      <c r="C146" s="142"/>
      <c r="D146" s="283"/>
      <c r="E146" s="291"/>
      <c r="F146" s="291"/>
      <c r="G146" s="291"/>
      <c r="H146" s="282" t="s">
        <v>66</v>
      </c>
      <c r="I146" s="282"/>
      <c r="J146" s="52" t="e">
        <f t="shared" si="72"/>
        <v>#N/A</v>
      </c>
      <c r="K146" s="52" t="e">
        <f t="shared" si="73"/>
        <v>#N/A</v>
      </c>
      <c r="L146" s="156" t="e">
        <f t="shared" si="74"/>
        <v>#N/A</v>
      </c>
      <c r="M146" s="157" t="e">
        <f t="shared" si="75"/>
        <v>#N/A</v>
      </c>
      <c r="N146" s="282"/>
      <c r="O146" s="282"/>
      <c r="P146" s="282"/>
      <c r="Q146" s="282"/>
      <c r="R146" s="164"/>
      <c r="S146" s="157" t="e">
        <f t="shared" si="76"/>
        <v>#N/A</v>
      </c>
      <c r="T146" s="160" t="e">
        <f t="shared" si="81"/>
        <v>#N/A</v>
      </c>
      <c r="U146" s="41"/>
      <c r="V146" s="165" t="s">
        <v>6</v>
      </c>
      <c r="W146" s="166">
        <f>'Info Base'!$B$9</f>
        <v>1</v>
      </c>
      <c r="X146" s="166">
        <f>'Info Base'!$C$9</f>
        <v>5</v>
      </c>
      <c r="Y146" s="167" t="e">
        <f ca="1">AVERAGEIF(H142:I156,$AF$5,L142:L156)</f>
        <v>#DIV/0!</v>
      </c>
      <c r="Z146" s="167" t="e">
        <f ca="1">Y146*X146*W146*F142</f>
        <v>#DIV/0!</v>
      </c>
      <c r="AA146" s="168" t="e">
        <f ca="1">AVERAGEIF(H142:I156,$AF$5,R142:R156)</f>
        <v>#DIV/0!</v>
      </c>
      <c r="AB146" s="168" t="e">
        <f ca="1">AA146*X146*W146*F142</f>
        <v>#DIV/0!</v>
      </c>
      <c r="AC146" s="148"/>
      <c r="AM146" s="279"/>
      <c r="AN146" s="142"/>
      <c r="AO146" s="283"/>
      <c r="AP146" s="291"/>
      <c r="AQ146" s="291"/>
      <c r="AR146" s="291"/>
      <c r="AS146" s="282" t="s">
        <v>66</v>
      </c>
      <c r="AT146" s="282"/>
      <c r="AU146" s="52" t="e">
        <f t="shared" si="77"/>
        <v>#N/A</v>
      </c>
      <c r="AV146" s="52" t="e">
        <f t="shared" si="78"/>
        <v>#N/A</v>
      </c>
      <c r="AW146" s="156" t="e">
        <f t="shared" si="79"/>
        <v>#N/A</v>
      </c>
      <c r="AX146" s="157" t="e">
        <f t="shared" si="80"/>
        <v>#N/A</v>
      </c>
      <c r="AY146" s="282"/>
      <c r="AZ146" s="282"/>
      <c r="BA146" s="282"/>
      <c r="BB146" s="282"/>
      <c r="BC146" s="164"/>
      <c r="BD146" s="157" t="e">
        <f t="shared" si="82"/>
        <v>#N/A</v>
      </c>
      <c r="BE146" s="160" t="e">
        <f t="shared" si="83"/>
        <v>#N/A</v>
      </c>
      <c r="BF146" s="41"/>
      <c r="BG146" s="165" t="s">
        <v>6</v>
      </c>
      <c r="BH146" s="166">
        <f>'Info Base'!$B$9</f>
        <v>1</v>
      </c>
      <c r="BI146" s="166">
        <f>'Info Base'!$C$9</f>
        <v>5</v>
      </c>
      <c r="BJ146" s="167" t="e">
        <f ca="1">AVERAGEIF(AS142:AT156,$AF$5,AW142:AW156)</f>
        <v>#DIV/0!</v>
      </c>
      <c r="BK146" s="167" t="e">
        <f ca="1">BJ146*BI146*BH146*AQ142</f>
        <v>#DIV/0!</v>
      </c>
      <c r="BL146" s="168" t="e">
        <f ca="1">AVERAGEIF(AS142:AT156,$AF$5,BC142:BC156)</f>
        <v>#DIV/0!</v>
      </c>
      <c r="BM146" s="168" t="e">
        <f ca="1">BL146*BI146*BH146*AQ142</f>
        <v>#DIV/0!</v>
      </c>
      <c r="BN146" s="148"/>
    </row>
    <row r="147" spans="2:66" x14ac:dyDescent="0.3">
      <c r="B147" s="279"/>
      <c r="C147" s="142"/>
      <c r="D147" s="283"/>
      <c r="E147" s="291"/>
      <c r="F147" s="291"/>
      <c r="G147" s="291"/>
      <c r="H147" s="282" t="s">
        <v>66</v>
      </c>
      <c r="I147" s="282"/>
      <c r="J147" s="52" t="e">
        <f t="shared" si="72"/>
        <v>#N/A</v>
      </c>
      <c r="K147" s="52" t="e">
        <f t="shared" si="73"/>
        <v>#N/A</v>
      </c>
      <c r="L147" s="156" t="e">
        <f t="shared" si="74"/>
        <v>#N/A</v>
      </c>
      <c r="M147" s="157" t="e">
        <f t="shared" si="75"/>
        <v>#N/A</v>
      </c>
      <c r="N147" s="282"/>
      <c r="O147" s="282"/>
      <c r="P147" s="282"/>
      <c r="Q147" s="282"/>
      <c r="R147" s="164"/>
      <c r="S147" s="157" t="e">
        <f t="shared" si="76"/>
        <v>#N/A</v>
      </c>
      <c r="T147" s="160" t="e">
        <f t="shared" si="81"/>
        <v>#N/A</v>
      </c>
      <c r="U147" s="41"/>
      <c r="V147" s="172" t="s">
        <v>7</v>
      </c>
      <c r="W147" s="173">
        <f>'Info Base'!$B$10</f>
        <v>1</v>
      </c>
      <c r="X147" s="173">
        <f>'Info Base'!$C$10</f>
        <v>4</v>
      </c>
      <c r="Y147" s="167" t="e">
        <f ca="1">AVERAGEIF(H142:I156,$AF$6,L142:L156)</f>
        <v>#DIV/0!</v>
      </c>
      <c r="Z147" s="167" t="e">
        <f ca="1">Y147*X147*W147*F142</f>
        <v>#DIV/0!</v>
      </c>
      <c r="AA147" s="168" t="e">
        <f ca="1">AVERAGEIF(H142:I156,$AF$6,R142:R156)</f>
        <v>#DIV/0!</v>
      </c>
      <c r="AB147" s="168" t="e">
        <f ca="1">AA147*X147*W147*F142</f>
        <v>#DIV/0!</v>
      </c>
      <c r="AC147" s="148"/>
      <c r="AM147" s="279"/>
      <c r="AN147" s="142"/>
      <c r="AO147" s="283"/>
      <c r="AP147" s="291"/>
      <c r="AQ147" s="291"/>
      <c r="AR147" s="291"/>
      <c r="AS147" s="282" t="s">
        <v>66</v>
      </c>
      <c r="AT147" s="282"/>
      <c r="AU147" s="52" t="e">
        <f t="shared" si="77"/>
        <v>#N/A</v>
      </c>
      <c r="AV147" s="52" t="e">
        <f t="shared" si="78"/>
        <v>#N/A</v>
      </c>
      <c r="AW147" s="156" t="e">
        <f t="shared" si="79"/>
        <v>#N/A</v>
      </c>
      <c r="AX147" s="157" t="e">
        <f t="shared" si="80"/>
        <v>#N/A</v>
      </c>
      <c r="AY147" s="282"/>
      <c r="AZ147" s="282"/>
      <c r="BA147" s="282"/>
      <c r="BB147" s="282"/>
      <c r="BC147" s="164"/>
      <c r="BD147" s="157" t="e">
        <f t="shared" si="82"/>
        <v>#N/A</v>
      </c>
      <c r="BE147" s="160" t="e">
        <f t="shared" si="83"/>
        <v>#N/A</v>
      </c>
      <c r="BF147" s="41"/>
      <c r="BG147" s="172" t="s">
        <v>7</v>
      </c>
      <c r="BH147" s="173">
        <f>'Info Base'!$B$10</f>
        <v>1</v>
      </c>
      <c r="BI147" s="173">
        <f>'Info Base'!$C$10</f>
        <v>4</v>
      </c>
      <c r="BJ147" s="167" t="e">
        <f ca="1">AVERAGEIF(AS142:AT156,$AF$6,AW142:AW156)</f>
        <v>#DIV/0!</v>
      </c>
      <c r="BK147" s="167" t="e">
        <f ca="1">BJ147*BI147*BH147*AQ142</f>
        <v>#DIV/0!</v>
      </c>
      <c r="BL147" s="168" t="e">
        <f ca="1">AVERAGEIF(AS142:AT156,$AF$6,BC142:BC156)</f>
        <v>#DIV/0!</v>
      </c>
      <c r="BM147" s="168" t="e">
        <f ca="1">BL147*BI147*BH147*AQ142</f>
        <v>#DIV/0!</v>
      </c>
      <c r="BN147" s="148"/>
    </row>
    <row r="148" spans="2:66" x14ac:dyDescent="0.3">
      <c r="B148" s="279"/>
      <c r="C148" s="142"/>
      <c r="D148" s="283"/>
      <c r="E148" s="291"/>
      <c r="F148" s="291"/>
      <c r="G148" s="291"/>
      <c r="H148" s="282" t="s">
        <v>66</v>
      </c>
      <c r="I148" s="282"/>
      <c r="J148" s="52" t="e">
        <f t="shared" si="72"/>
        <v>#N/A</v>
      </c>
      <c r="K148" s="52" t="e">
        <f t="shared" si="73"/>
        <v>#N/A</v>
      </c>
      <c r="L148" s="156" t="e">
        <f t="shared" si="74"/>
        <v>#N/A</v>
      </c>
      <c r="M148" s="157" t="e">
        <f t="shared" si="75"/>
        <v>#N/A</v>
      </c>
      <c r="N148" s="282"/>
      <c r="O148" s="282"/>
      <c r="P148" s="282"/>
      <c r="Q148" s="282"/>
      <c r="R148" s="164"/>
      <c r="S148" s="157" t="e">
        <f t="shared" si="76"/>
        <v>#N/A</v>
      </c>
      <c r="T148" s="160" t="e">
        <f t="shared" si="81"/>
        <v>#N/A</v>
      </c>
      <c r="U148" s="41"/>
      <c r="V148" s="174" t="s">
        <v>76</v>
      </c>
      <c r="W148" s="175">
        <v>1</v>
      </c>
      <c r="X148" s="175">
        <v>1</v>
      </c>
      <c r="Y148" s="175"/>
      <c r="Z148" s="167" t="e">
        <f ca="1">AVERAGEIF(H142:I156,$AF$7,L142:L156)</f>
        <v>#DIV/0!</v>
      </c>
      <c r="AA148" s="167"/>
      <c r="AB148" s="168" t="e">
        <f ca="1">AVERAGEIF(H142:I156,$AF$7,R142:R156)</f>
        <v>#DIV/0!</v>
      </c>
      <c r="AC148" s="148"/>
      <c r="AM148" s="279"/>
      <c r="AN148" s="142"/>
      <c r="AO148" s="283"/>
      <c r="AP148" s="291"/>
      <c r="AQ148" s="291"/>
      <c r="AR148" s="291"/>
      <c r="AS148" s="282" t="s">
        <v>66</v>
      </c>
      <c r="AT148" s="282"/>
      <c r="AU148" s="52" t="e">
        <f t="shared" si="77"/>
        <v>#N/A</v>
      </c>
      <c r="AV148" s="52" t="e">
        <f t="shared" si="78"/>
        <v>#N/A</v>
      </c>
      <c r="AW148" s="156" t="e">
        <f t="shared" si="79"/>
        <v>#N/A</v>
      </c>
      <c r="AX148" s="157" t="e">
        <f t="shared" si="80"/>
        <v>#N/A</v>
      </c>
      <c r="AY148" s="282"/>
      <c r="AZ148" s="282"/>
      <c r="BA148" s="282"/>
      <c r="BB148" s="282"/>
      <c r="BC148" s="164"/>
      <c r="BD148" s="157" t="e">
        <f t="shared" si="82"/>
        <v>#N/A</v>
      </c>
      <c r="BE148" s="160" t="e">
        <f t="shared" si="83"/>
        <v>#N/A</v>
      </c>
      <c r="BF148" s="41"/>
      <c r="BG148" s="174" t="s">
        <v>76</v>
      </c>
      <c r="BH148" s="175">
        <v>1</v>
      </c>
      <c r="BI148" s="175">
        <v>1</v>
      </c>
      <c r="BJ148" s="175" t="e">
        <f ca="1">AVERAGEIF(AS142:AT156,$AF$7,AW142:AW156)</f>
        <v>#DIV/0!</v>
      </c>
      <c r="BK148" s="167" t="e">
        <f ca="1">BJ148*BI148*BH148</f>
        <v>#DIV/0!</v>
      </c>
      <c r="BL148" s="167" t="e">
        <f ca="1">AVERAGEIF(AS142:AT156,$AF$7,BC142:BC156)</f>
        <v>#DIV/0!</v>
      </c>
      <c r="BM148" s="168" t="e">
        <f ca="1">BL148*BI148*BH148</f>
        <v>#DIV/0!</v>
      </c>
      <c r="BN148" s="148"/>
    </row>
    <row r="149" spans="2:66" x14ac:dyDescent="0.3">
      <c r="B149" s="279"/>
      <c r="C149" s="142"/>
      <c r="D149" s="283"/>
      <c r="E149" s="291"/>
      <c r="F149" s="291"/>
      <c r="G149" s="291"/>
      <c r="H149" s="282" t="s">
        <v>66</v>
      </c>
      <c r="I149" s="282"/>
      <c r="J149" s="52" t="e">
        <f t="shared" si="72"/>
        <v>#N/A</v>
      </c>
      <c r="K149" s="52" t="e">
        <f t="shared" si="73"/>
        <v>#N/A</v>
      </c>
      <c r="L149" s="156" t="e">
        <f t="shared" si="74"/>
        <v>#N/A</v>
      </c>
      <c r="M149" s="157" t="e">
        <f t="shared" si="75"/>
        <v>#N/A</v>
      </c>
      <c r="N149" s="282"/>
      <c r="O149" s="282"/>
      <c r="P149" s="282"/>
      <c r="Q149" s="282"/>
      <c r="R149" s="164"/>
      <c r="S149" s="157" t="e">
        <f t="shared" si="76"/>
        <v>#N/A</v>
      </c>
      <c r="T149" s="160" t="e">
        <f t="shared" si="81"/>
        <v>#N/A</v>
      </c>
      <c r="U149" s="41"/>
      <c r="V149" s="176" t="s">
        <v>85</v>
      </c>
      <c r="W149" s="176"/>
      <c r="X149" s="176"/>
      <c r="Y149" s="177"/>
      <c r="Z149" s="178" t="e">
        <f ca="1">SUM(Z143:Z148)</f>
        <v>#DIV/0!</v>
      </c>
      <c r="AA149" s="178"/>
      <c r="AB149" s="178" t="e">
        <f ca="1">SUM(AB143:AB148)</f>
        <v>#DIV/0!</v>
      </c>
      <c r="AC149" s="148"/>
      <c r="AM149" s="279"/>
      <c r="AN149" s="142"/>
      <c r="AO149" s="283"/>
      <c r="AP149" s="291"/>
      <c r="AQ149" s="291"/>
      <c r="AR149" s="291"/>
      <c r="AS149" s="282" t="s">
        <v>66</v>
      </c>
      <c r="AT149" s="282"/>
      <c r="AU149" s="52" t="e">
        <f t="shared" si="77"/>
        <v>#N/A</v>
      </c>
      <c r="AV149" s="52" t="e">
        <f t="shared" si="78"/>
        <v>#N/A</v>
      </c>
      <c r="AW149" s="156" t="e">
        <f t="shared" si="79"/>
        <v>#N/A</v>
      </c>
      <c r="AX149" s="157" t="e">
        <f t="shared" si="80"/>
        <v>#N/A</v>
      </c>
      <c r="AY149" s="282"/>
      <c r="AZ149" s="282"/>
      <c r="BA149" s="282"/>
      <c r="BB149" s="282"/>
      <c r="BC149" s="164"/>
      <c r="BD149" s="157" t="e">
        <f t="shared" si="82"/>
        <v>#N/A</v>
      </c>
      <c r="BE149" s="160" t="e">
        <f t="shared" si="83"/>
        <v>#N/A</v>
      </c>
      <c r="BF149" s="41"/>
      <c r="BG149" s="176" t="s">
        <v>85</v>
      </c>
      <c r="BH149" s="176"/>
      <c r="BI149" s="176"/>
      <c r="BJ149" s="177"/>
      <c r="BK149" s="178" t="e">
        <f ca="1">SUM(BK143:BK148)</f>
        <v>#DIV/0!</v>
      </c>
      <c r="BL149" s="178"/>
      <c r="BM149" s="178" t="e">
        <f ca="1">SUM(BM143:BM148)</f>
        <v>#DIV/0!</v>
      </c>
      <c r="BN149" s="148"/>
    </row>
    <row r="150" spans="2:66" x14ac:dyDescent="0.3">
      <c r="B150" s="279"/>
      <c r="C150" s="142"/>
      <c r="D150" s="283"/>
      <c r="E150" s="291"/>
      <c r="F150" s="291"/>
      <c r="G150" s="291"/>
      <c r="H150" s="282" t="s">
        <v>66</v>
      </c>
      <c r="I150" s="282"/>
      <c r="J150" s="52" t="e">
        <f t="shared" si="72"/>
        <v>#N/A</v>
      </c>
      <c r="K150" s="52" t="e">
        <f t="shared" si="73"/>
        <v>#N/A</v>
      </c>
      <c r="L150" s="156" t="e">
        <f t="shared" si="74"/>
        <v>#N/A</v>
      </c>
      <c r="M150" s="157" t="e">
        <f t="shared" si="75"/>
        <v>#N/A</v>
      </c>
      <c r="N150" s="282"/>
      <c r="O150" s="282"/>
      <c r="P150" s="282"/>
      <c r="Q150" s="282"/>
      <c r="R150" s="164"/>
      <c r="S150" s="157" t="e">
        <f t="shared" si="76"/>
        <v>#N/A</v>
      </c>
      <c r="T150" s="160" t="e">
        <f t="shared" si="81"/>
        <v>#N/A</v>
      </c>
      <c r="U150" s="41"/>
      <c r="V150" s="145"/>
      <c r="W150" s="146"/>
      <c r="X150" s="146"/>
      <c r="Y150" s="146"/>
      <c r="Z150" s="144"/>
      <c r="AA150" s="144"/>
      <c r="AB150" s="147"/>
      <c r="AC150" s="148"/>
      <c r="AM150" s="279"/>
      <c r="AN150" s="142"/>
      <c r="AO150" s="283"/>
      <c r="AP150" s="291"/>
      <c r="AQ150" s="291"/>
      <c r="AR150" s="291"/>
      <c r="AS150" s="282" t="s">
        <v>66</v>
      </c>
      <c r="AT150" s="282"/>
      <c r="AU150" s="52" t="e">
        <f t="shared" si="77"/>
        <v>#N/A</v>
      </c>
      <c r="AV150" s="52" t="e">
        <f t="shared" si="78"/>
        <v>#N/A</v>
      </c>
      <c r="AW150" s="156" t="e">
        <f t="shared" si="79"/>
        <v>#N/A</v>
      </c>
      <c r="AX150" s="157" t="e">
        <f t="shared" si="80"/>
        <v>#N/A</v>
      </c>
      <c r="AY150" s="282"/>
      <c r="AZ150" s="282"/>
      <c r="BA150" s="282"/>
      <c r="BB150" s="282"/>
      <c r="BC150" s="164"/>
      <c r="BD150" s="157" t="e">
        <f t="shared" si="82"/>
        <v>#N/A</v>
      </c>
      <c r="BE150" s="160" t="e">
        <f t="shared" si="83"/>
        <v>#N/A</v>
      </c>
      <c r="BF150" s="41"/>
      <c r="BG150" s="145"/>
      <c r="BH150" s="146"/>
      <c r="BI150" s="146"/>
      <c r="BJ150" s="146"/>
      <c r="BK150" s="144"/>
      <c r="BL150" s="144"/>
      <c r="BM150" s="147"/>
      <c r="BN150" s="148"/>
    </row>
    <row r="151" spans="2:66" x14ac:dyDescent="0.3">
      <c r="B151" s="279"/>
      <c r="C151" s="142"/>
      <c r="D151" s="283"/>
      <c r="E151" s="291"/>
      <c r="F151" s="291"/>
      <c r="G151" s="291"/>
      <c r="H151" s="282" t="s">
        <v>66</v>
      </c>
      <c r="I151" s="282"/>
      <c r="J151" s="52" t="e">
        <f t="shared" si="72"/>
        <v>#N/A</v>
      </c>
      <c r="K151" s="52" t="e">
        <f t="shared" si="73"/>
        <v>#N/A</v>
      </c>
      <c r="L151" s="156" t="e">
        <f t="shared" si="74"/>
        <v>#N/A</v>
      </c>
      <c r="M151" s="157" t="e">
        <f t="shared" si="75"/>
        <v>#N/A</v>
      </c>
      <c r="N151" s="282"/>
      <c r="O151" s="282"/>
      <c r="P151" s="282"/>
      <c r="Q151" s="282"/>
      <c r="R151" s="164"/>
      <c r="S151" s="157" t="e">
        <f t="shared" si="76"/>
        <v>#N/A</v>
      </c>
      <c r="T151" s="160" t="e">
        <f t="shared" si="81"/>
        <v>#N/A</v>
      </c>
      <c r="U151" s="41"/>
      <c r="V151" s="177" t="s">
        <v>86</v>
      </c>
      <c r="Z151" s="179" t="e">
        <f ca="1">Z149*365</f>
        <v>#DIV/0!</v>
      </c>
      <c r="AA151" s="63"/>
      <c r="AB151" s="180" t="s">
        <v>73</v>
      </c>
      <c r="AC151" s="148"/>
      <c r="AM151" s="279"/>
      <c r="AN151" s="142"/>
      <c r="AO151" s="283"/>
      <c r="AP151" s="291"/>
      <c r="AQ151" s="291"/>
      <c r="AR151" s="291"/>
      <c r="AS151" s="282" t="s">
        <v>66</v>
      </c>
      <c r="AT151" s="282"/>
      <c r="AU151" s="52" t="e">
        <f t="shared" si="77"/>
        <v>#N/A</v>
      </c>
      <c r="AV151" s="52" t="e">
        <f t="shared" si="78"/>
        <v>#N/A</v>
      </c>
      <c r="AW151" s="156" t="e">
        <f t="shared" si="79"/>
        <v>#N/A</v>
      </c>
      <c r="AX151" s="157" t="e">
        <f t="shared" si="80"/>
        <v>#N/A</v>
      </c>
      <c r="AY151" s="282"/>
      <c r="AZ151" s="282"/>
      <c r="BA151" s="282"/>
      <c r="BB151" s="282"/>
      <c r="BC151" s="164"/>
      <c r="BD151" s="157" t="e">
        <f t="shared" si="82"/>
        <v>#N/A</v>
      </c>
      <c r="BE151" s="160" t="e">
        <f t="shared" si="83"/>
        <v>#N/A</v>
      </c>
      <c r="BF151" s="41"/>
      <c r="BG151" s="177" t="s">
        <v>86</v>
      </c>
      <c r="BH151" s="119"/>
      <c r="BI151" s="119"/>
      <c r="BJ151" s="119"/>
      <c r="BK151" s="179" t="e">
        <f ca="1">BK149*365</f>
        <v>#DIV/0!</v>
      </c>
      <c r="BL151" s="63"/>
      <c r="BM151" s="180" t="s">
        <v>73</v>
      </c>
      <c r="BN151" s="148"/>
    </row>
    <row r="152" spans="2:66" x14ac:dyDescent="0.3">
      <c r="B152" s="279"/>
      <c r="C152" s="142"/>
      <c r="D152" s="283"/>
      <c r="E152" s="291"/>
      <c r="F152" s="291"/>
      <c r="G152" s="291"/>
      <c r="H152" s="282" t="s">
        <v>66</v>
      </c>
      <c r="I152" s="282"/>
      <c r="J152" s="52" t="e">
        <f t="shared" si="72"/>
        <v>#N/A</v>
      </c>
      <c r="K152" s="52" t="e">
        <f t="shared" si="73"/>
        <v>#N/A</v>
      </c>
      <c r="L152" s="156" t="e">
        <f t="shared" si="74"/>
        <v>#N/A</v>
      </c>
      <c r="M152" s="157" t="e">
        <f t="shared" si="75"/>
        <v>#N/A</v>
      </c>
      <c r="N152" s="282"/>
      <c r="O152" s="282"/>
      <c r="P152" s="282"/>
      <c r="Q152" s="282"/>
      <c r="R152" s="164"/>
      <c r="S152" s="157" t="e">
        <f t="shared" si="76"/>
        <v>#N/A</v>
      </c>
      <c r="T152" s="160" t="e">
        <f t="shared" si="81"/>
        <v>#N/A</v>
      </c>
      <c r="U152" s="41"/>
      <c r="V152" s="177" t="s">
        <v>87</v>
      </c>
      <c r="Z152" s="179" t="e">
        <f ca="1">AB149*365</f>
        <v>#DIV/0!</v>
      </c>
      <c r="AA152" s="63"/>
      <c r="AB152" s="181" t="s">
        <v>73</v>
      </c>
      <c r="AC152" s="148"/>
      <c r="AM152" s="279"/>
      <c r="AN152" s="142"/>
      <c r="AO152" s="283"/>
      <c r="AP152" s="291"/>
      <c r="AQ152" s="291"/>
      <c r="AR152" s="291"/>
      <c r="AS152" s="282" t="s">
        <v>66</v>
      </c>
      <c r="AT152" s="282"/>
      <c r="AU152" s="52" t="e">
        <f t="shared" si="77"/>
        <v>#N/A</v>
      </c>
      <c r="AV152" s="52" t="e">
        <f t="shared" si="78"/>
        <v>#N/A</v>
      </c>
      <c r="AW152" s="156" t="e">
        <f t="shared" si="79"/>
        <v>#N/A</v>
      </c>
      <c r="AX152" s="157" t="e">
        <f t="shared" si="80"/>
        <v>#N/A</v>
      </c>
      <c r="AY152" s="282"/>
      <c r="AZ152" s="282"/>
      <c r="BA152" s="282"/>
      <c r="BB152" s="282"/>
      <c r="BC152" s="164"/>
      <c r="BD152" s="157" t="e">
        <f t="shared" si="82"/>
        <v>#N/A</v>
      </c>
      <c r="BE152" s="160" t="e">
        <f t="shared" si="83"/>
        <v>#N/A</v>
      </c>
      <c r="BF152" s="41"/>
      <c r="BG152" s="177" t="s">
        <v>87</v>
      </c>
      <c r="BH152" s="119"/>
      <c r="BI152" s="119"/>
      <c r="BJ152" s="119"/>
      <c r="BK152" s="179" t="e">
        <f ca="1">BM149*365</f>
        <v>#DIV/0!</v>
      </c>
      <c r="BL152" s="63"/>
      <c r="BM152" s="181" t="s">
        <v>73</v>
      </c>
      <c r="BN152" s="148"/>
    </row>
    <row r="153" spans="2:66" x14ac:dyDescent="0.3">
      <c r="B153" s="279"/>
      <c r="C153" s="142"/>
      <c r="D153" s="283"/>
      <c r="E153" s="291"/>
      <c r="F153" s="291"/>
      <c r="G153" s="291"/>
      <c r="H153" s="282" t="s">
        <v>66</v>
      </c>
      <c r="I153" s="282"/>
      <c r="J153" s="52" t="e">
        <f t="shared" si="72"/>
        <v>#N/A</v>
      </c>
      <c r="K153" s="52" t="e">
        <f t="shared" si="73"/>
        <v>#N/A</v>
      </c>
      <c r="L153" s="156" t="e">
        <f t="shared" si="74"/>
        <v>#N/A</v>
      </c>
      <c r="M153" s="157" t="e">
        <f t="shared" si="75"/>
        <v>#N/A</v>
      </c>
      <c r="N153" s="282"/>
      <c r="O153" s="282"/>
      <c r="P153" s="282"/>
      <c r="Q153" s="282"/>
      <c r="R153" s="164"/>
      <c r="S153" s="157" t="e">
        <f t="shared" si="76"/>
        <v>#N/A</v>
      </c>
      <c r="T153" s="160" t="e">
        <f t="shared" si="81"/>
        <v>#N/A</v>
      </c>
      <c r="U153" s="41"/>
      <c r="V153" s="145"/>
      <c r="W153" s="146"/>
      <c r="X153" s="146"/>
      <c r="Y153" s="146"/>
      <c r="Z153" s="144"/>
      <c r="AA153" s="144"/>
      <c r="AB153" s="147"/>
      <c r="AC153" s="148"/>
      <c r="AM153" s="279"/>
      <c r="AN153" s="142"/>
      <c r="AO153" s="283"/>
      <c r="AP153" s="291"/>
      <c r="AQ153" s="291"/>
      <c r="AR153" s="291"/>
      <c r="AS153" s="282" t="s">
        <v>66</v>
      </c>
      <c r="AT153" s="282"/>
      <c r="AU153" s="52" t="e">
        <f t="shared" si="77"/>
        <v>#N/A</v>
      </c>
      <c r="AV153" s="52" t="e">
        <f t="shared" si="78"/>
        <v>#N/A</v>
      </c>
      <c r="AW153" s="156" t="e">
        <f t="shared" si="79"/>
        <v>#N/A</v>
      </c>
      <c r="AX153" s="157" t="e">
        <f t="shared" si="80"/>
        <v>#N/A</v>
      </c>
      <c r="AY153" s="282"/>
      <c r="AZ153" s="282"/>
      <c r="BA153" s="282"/>
      <c r="BB153" s="282"/>
      <c r="BC153" s="164"/>
      <c r="BD153" s="157" t="e">
        <f t="shared" si="82"/>
        <v>#N/A</v>
      </c>
      <c r="BE153" s="160" t="e">
        <f t="shared" si="83"/>
        <v>#N/A</v>
      </c>
      <c r="BF153" s="41"/>
      <c r="BG153" s="145"/>
      <c r="BH153" s="146"/>
      <c r="BI153" s="146"/>
      <c r="BJ153" s="146"/>
      <c r="BK153" s="144"/>
      <c r="BL153" s="144"/>
      <c r="BM153" s="147"/>
      <c r="BN153" s="148"/>
    </row>
    <row r="154" spans="2:66" x14ac:dyDescent="0.3">
      <c r="B154" s="279"/>
      <c r="C154" s="142"/>
      <c r="D154" s="283"/>
      <c r="E154" s="291"/>
      <c r="F154" s="291"/>
      <c r="G154" s="291"/>
      <c r="H154" s="282" t="s">
        <v>66</v>
      </c>
      <c r="I154" s="282"/>
      <c r="J154" s="52" t="e">
        <f t="shared" si="72"/>
        <v>#N/A</v>
      </c>
      <c r="K154" s="52" t="e">
        <f t="shared" si="73"/>
        <v>#N/A</v>
      </c>
      <c r="L154" s="156" t="e">
        <f t="shared" si="74"/>
        <v>#N/A</v>
      </c>
      <c r="M154" s="157" t="e">
        <f t="shared" si="75"/>
        <v>#N/A</v>
      </c>
      <c r="N154" s="282"/>
      <c r="O154" s="282"/>
      <c r="P154" s="282"/>
      <c r="Q154" s="282"/>
      <c r="R154" s="164"/>
      <c r="S154" s="157" t="e">
        <f t="shared" si="76"/>
        <v>#N/A</v>
      </c>
      <c r="T154" s="160" t="e">
        <f t="shared" si="81"/>
        <v>#N/A</v>
      </c>
      <c r="U154" s="41"/>
      <c r="V154" s="145"/>
      <c r="W154" s="146"/>
      <c r="X154" s="146"/>
      <c r="Y154" s="146"/>
      <c r="Z154" s="144"/>
      <c r="AA154" s="144"/>
      <c r="AB154" s="147"/>
      <c r="AC154" s="148"/>
      <c r="AM154" s="279"/>
      <c r="AN154" s="142"/>
      <c r="AO154" s="283"/>
      <c r="AP154" s="291"/>
      <c r="AQ154" s="291"/>
      <c r="AR154" s="291"/>
      <c r="AS154" s="282" t="s">
        <v>66</v>
      </c>
      <c r="AT154" s="282"/>
      <c r="AU154" s="52" t="e">
        <f t="shared" si="77"/>
        <v>#N/A</v>
      </c>
      <c r="AV154" s="52" t="e">
        <f t="shared" si="78"/>
        <v>#N/A</v>
      </c>
      <c r="AW154" s="156" t="e">
        <f t="shared" si="79"/>
        <v>#N/A</v>
      </c>
      <c r="AX154" s="157" t="e">
        <f t="shared" si="80"/>
        <v>#N/A</v>
      </c>
      <c r="AY154" s="282"/>
      <c r="AZ154" s="282"/>
      <c r="BA154" s="282"/>
      <c r="BB154" s="282"/>
      <c r="BC154" s="164"/>
      <c r="BD154" s="157" t="e">
        <f t="shared" si="82"/>
        <v>#N/A</v>
      </c>
      <c r="BE154" s="160" t="e">
        <f t="shared" si="83"/>
        <v>#N/A</v>
      </c>
      <c r="BF154" s="41"/>
      <c r="BG154" s="145"/>
      <c r="BH154" s="146"/>
      <c r="BI154" s="146"/>
      <c r="BJ154" s="146"/>
      <c r="BK154" s="144"/>
      <c r="BL154" s="144"/>
      <c r="BM154" s="147"/>
      <c r="BN154" s="148"/>
    </row>
    <row r="155" spans="2:66" x14ac:dyDescent="0.3">
      <c r="B155" s="279"/>
      <c r="C155" s="142"/>
      <c r="D155" s="283"/>
      <c r="E155" s="291"/>
      <c r="F155" s="291"/>
      <c r="G155" s="291"/>
      <c r="H155" s="282" t="s">
        <v>66</v>
      </c>
      <c r="I155" s="282"/>
      <c r="J155" s="52" t="e">
        <f t="shared" si="72"/>
        <v>#N/A</v>
      </c>
      <c r="K155" s="52" t="e">
        <f t="shared" si="73"/>
        <v>#N/A</v>
      </c>
      <c r="L155" s="156" t="e">
        <f t="shared" si="74"/>
        <v>#N/A</v>
      </c>
      <c r="M155" s="157" t="e">
        <f t="shared" si="75"/>
        <v>#N/A</v>
      </c>
      <c r="N155" s="282"/>
      <c r="O155" s="282"/>
      <c r="P155" s="282"/>
      <c r="Q155" s="282"/>
      <c r="R155" s="164"/>
      <c r="S155" s="157" t="e">
        <f t="shared" si="76"/>
        <v>#N/A</v>
      </c>
      <c r="T155" s="160" t="e">
        <f t="shared" si="81"/>
        <v>#N/A</v>
      </c>
      <c r="U155" s="41"/>
      <c r="V155" s="280" t="s">
        <v>88</v>
      </c>
      <c r="W155" s="182"/>
      <c r="X155" s="182"/>
      <c r="Y155" s="182"/>
      <c r="Z155" s="281" t="e">
        <f ca="1">1-(Z152/Z151)</f>
        <v>#DIV/0!</v>
      </c>
      <c r="AA155" s="183"/>
      <c r="AB155" s="147"/>
      <c r="AC155" s="148"/>
      <c r="AM155" s="279"/>
      <c r="AN155" s="142"/>
      <c r="AO155" s="283"/>
      <c r="AP155" s="291"/>
      <c r="AQ155" s="291"/>
      <c r="AR155" s="291"/>
      <c r="AS155" s="282" t="s">
        <v>66</v>
      </c>
      <c r="AT155" s="282"/>
      <c r="AU155" s="52" t="e">
        <f t="shared" si="77"/>
        <v>#N/A</v>
      </c>
      <c r="AV155" s="52" t="e">
        <f t="shared" si="78"/>
        <v>#N/A</v>
      </c>
      <c r="AW155" s="156" t="e">
        <f t="shared" si="79"/>
        <v>#N/A</v>
      </c>
      <c r="AX155" s="157" t="e">
        <f t="shared" si="80"/>
        <v>#N/A</v>
      </c>
      <c r="AY155" s="282"/>
      <c r="AZ155" s="282"/>
      <c r="BA155" s="282"/>
      <c r="BB155" s="282"/>
      <c r="BC155" s="164"/>
      <c r="BD155" s="157" t="e">
        <f t="shared" si="82"/>
        <v>#N/A</v>
      </c>
      <c r="BE155" s="160" t="e">
        <f t="shared" si="83"/>
        <v>#N/A</v>
      </c>
      <c r="BF155" s="41"/>
      <c r="BG155" s="280" t="s">
        <v>154</v>
      </c>
      <c r="BH155" s="182"/>
      <c r="BI155" s="182"/>
      <c r="BJ155" s="182"/>
      <c r="BK155" s="281" t="e">
        <f ca="1">1-(BK152/BK151)</f>
        <v>#DIV/0!</v>
      </c>
      <c r="BL155" s="183"/>
      <c r="BM155" s="147"/>
      <c r="BN155" s="148"/>
    </row>
    <row r="156" spans="2:66" x14ac:dyDescent="0.3">
      <c r="B156" s="279"/>
      <c r="C156" s="142"/>
      <c r="D156" s="283"/>
      <c r="E156" s="291"/>
      <c r="F156" s="291"/>
      <c r="G156" s="291"/>
      <c r="H156" s="282" t="s">
        <v>66</v>
      </c>
      <c r="I156" s="282"/>
      <c r="J156" s="52" t="e">
        <f t="shared" si="72"/>
        <v>#N/A</v>
      </c>
      <c r="K156" s="52" t="e">
        <f t="shared" si="73"/>
        <v>#N/A</v>
      </c>
      <c r="L156" s="156" t="e">
        <f t="shared" si="74"/>
        <v>#N/A</v>
      </c>
      <c r="M156" s="157" t="e">
        <f t="shared" si="75"/>
        <v>#N/A</v>
      </c>
      <c r="N156" s="282"/>
      <c r="O156" s="282"/>
      <c r="P156" s="282"/>
      <c r="Q156" s="282"/>
      <c r="R156" s="164"/>
      <c r="S156" s="157" t="e">
        <f t="shared" si="76"/>
        <v>#N/A</v>
      </c>
      <c r="T156" s="160" t="e">
        <f t="shared" si="81"/>
        <v>#N/A</v>
      </c>
      <c r="U156" s="41"/>
      <c r="V156" s="280"/>
      <c r="W156" s="182"/>
      <c r="X156" s="182"/>
      <c r="Y156" s="182"/>
      <c r="Z156" s="281"/>
      <c r="AA156" s="183"/>
      <c r="AB156" s="147"/>
      <c r="AC156" s="148"/>
      <c r="AM156" s="279"/>
      <c r="AN156" s="142"/>
      <c r="AO156" s="283"/>
      <c r="AP156" s="291"/>
      <c r="AQ156" s="291"/>
      <c r="AR156" s="291"/>
      <c r="AS156" s="282" t="s">
        <v>66</v>
      </c>
      <c r="AT156" s="282"/>
      <c r="AU156" s="52" t="e">
        <f t="shared" si="77"/>
        <v>#N/A</v>
      </c>
      <c r="AV156" s="52" t="e">
        <f t="shared" si="78"/>
        <v>#N/A</v>
      </c>
      <c r="AW156" s="156" t="e">
        <f t="shared" si="79"/>
        <v>#N/A</v>
      </c>
      <c r="AX156" s="157" t="e">
        <f t="shared" si="80"/>
        <v>#N/A</v>
      </c>
      <c r="AY156" s="282"/>
      <c r="AZ156" s="282"/>
      <c r="BA156" s="282"/>
      <c r="BB156" s="282"/>
      <c r="BC156" s="164"/>
      <c r="BD156" s="157" t="e">
        <f t="shared" si="82"/>
        <v>#N/A</v>
      </c>
      <c r="BE156" s="160" t="e">
        <f t="shared" si="83"/>
        <v>#N/A</v>
      </c>
      <c r="BF156" s="41"/>
      <c r="BG156" s="280"/>
      <c r="BH156" s="182"/>
      <c r="BI156" s="182"/>
      <c r="BJ156" s="182"/>
      <c r="BK156" s="281"/>
      <c r="BL156" s="183"/>
      <c r="BM156" s="147"/>
      <c r="BN156" s="148"/>
    </row>
    <row r="157" spans="2:66" x14ac:dyDescent="0.3">
      <c r="B157" s="279"/>
      <c r="C157" s="184"/>
      <c r="D157" s="185"/>
      <c r="E157" s="185"/>
      <c r="F157" s="185"/>
      <c r="G157" s="185"/>
      <c r="H157" s="185"/>
      <c r="I157" s="185"/>
      <c r="J157" s="185"/>
      <c r="K157" s="185"/>
      <c r="L157" s="186"/>
      <c r="M157" s="185"/>
      <c r="N157" s="185"/>
      <c r="O157" s="185"/>
      <c r="P157" s="185"/>
      <c r="Q157" s="185"/>
      <c r="R157" s="187"/>
      <c r="S157" s="185"/>
      <c r="T157" s="188"/>
      <c r="U157" s="185"/>
      <c r="V157" s="189"/>
      <c r="W157" s="190"/>
      <c r="X157" s="190"/>
      <c r="Y157" s="190"/>
      <c r="Z157" s="187"/>
      <c r="AA157" s="187"/>
      <c r="AB157" s="191"/>
      <c r="AC157" s="192"/>
      <c r="AM157" s="279"/>
      <c r="AN157" s="184"/>
      <c r="AO157" s="185"/>
      <c r="AP157" s="185"/>
      <c r="AQ157" s="185"/>
      <c r="AR157" s="185"/>
      <c r="AS157" s="185"/>
      <c r="AT157" s="185"/>
      <c r="AU157" s="185"/>
      <c r="AV157" s="185"/>
      <c r="AW157" s="186"/>
      <c r="AX157" s="185"/>
      <c r="AY157" s="185"/>
      <c r="AZ157" s="185"/>
      <c r="BA157" s="185"/>
      <c r="BB157" s="185"/>
      <c r="BC157" s="187"/>
      <c r="BD157" s="185"/>
      <c r="BE157" s="188"/>
      <c r="BF157" s="185"/>
      <c r="BG157" s="189"/>
      <c r="BH157" s="190"/>
      <c r="BI157" s="190"/>
      <c r="BJ157" s="190"/>
      <c r="BK157" s="187"/>
      <c r="BL157" s="187"/>
      <c r="BM157" s="191"/>
      <c r="BN157" s="192"/>
    </row>
    <row r="158" spans="2:66" x14ac:dyDescent="0.3"/>
    <row r="159" spans="2:66" x14ac:dyDescent="0.3">
      <c r="B159" s="279" t="s">
        <v>155</v>
      </c>
      <c r="C159" s="133"/>
      <c r="D159" s="134"/>
      <c r="E159" s="134"/>
      <c r="F159" s="134"/>
      <c r="G159" s="134"/>
      <c r="H159" s="134"/>
      <c r="I159" s="134"/>
      <c r="J159" s="134"/>
      <c r="K159" s="134"/>
      <c r="L159" s="135"/>
      <c r="M159" s="134"/>
      <c r="N159" s="134"/>
      <c r="O159" s="134"/>
      <c r="P159" s="134"/>
      <c r="Q159" s="134"/>
      <c r="R159" s="136"/>
      <c r="S159" s="134"/>
      <c r="T159" s="137"/>
      <c r="U159" s="134"/>
      <c r="V159" s="138"/>
      <c r="W159" s="139"/>
      <c r="X159" s="139"/>
      <c r="Y159" s="139"/>
      <c r="Z159" s="136"/>
      <c r="AA159" s="136"/>
      <c r="AB159" s="140"/>
      <c r="AC159" s="141"/>
      <c r="AM159" s="279" t="s">
        <v>156</v>
      </c>
      <c r="AN159" s="133"/>
      <c r="AO159" s="134"/>
      <c r="AP159" s="134"/>
      <c r="AQ159" s="134"/>
      <c r="AR159" s="134"/>
      <c r="AS159" s="134"/>
      <c r="AT159" s="134"/>
      <c r="AU159" s="134"/>
      <c r="AV159" s="134"/>
      <c r="AW159" s="135"/>
      <c r="AX159" s="134"/>
      <c r="AY159" s="134"/>
      <c r="AZ159" s="134"/>
      <c r="BA159" s="134"/>
      <c r="BB159" s="134"/>
      <c r="BC159" s="136"/>
      <c r="BD159" s="134"/>
      <c r="BE159" s="137"/>
      <c r="BF159" s="134"/>
      <c r="BG159" s="138"/>
      <c r="BH159" s="139"/>
      <c r="BI159" s="139"/>
      <c r="BJ159" s="139"/>
      <c r="BK159" s="136"/>
      <c r="BL159" s="136"/>
      <c r="BM159" s="140"/>
      <c r="BN159" s="141"/>
    </row>
    <row r="160" spans="2:66" x14ac:dyDescent="0.3">
      <c r="B160" s="279"/>
      <c r="C160" s="142"/>
      <c r="D160" s="41"/>
      <c r="E160" s="41"/>
      <c r="F160" s="41"/>
      <c r="G160" s="41"/>
      <c r="H160" s="41"/>
      <c r="I160" s="41"/>
      <c r="J160" s="41"/>
      <c r="K160" s="41"/>
      <c r="L160" s="143"/>
      <c r="M160" s="41"/>
      <c r="N160" s="41"/>
      <c r="O160" s="41"/>
      <c r="P160" s="41"/>
      <c r="Q160" s="41"/>
      <c r="R160" s="144"/>
      <c r="S160" s="41"/>
      <c r="T160" s="39"/>
      <c r="U160" s="41"/>
      <c r="V160" s="145"/>
      <c r="W160" s="146"/>
      <c r="X160" s="146"/>
      <c r="Y160" s="146"/>
      <c r="Z160" s="144"/>
      <c r="AA160" s="144"/>
      <c r="AB160" s="147"/>
      <c r="AC160" s="148"/>
      <c r="AM160" s="279"/>
      <c r="AN160" s="142"/>
      <c r="AO160" s="41"/>
      <c r="AP160" s="41"/>
      <c r="AQ160" s="41"/>
      <c r="AR160" s="41"/>
      <c r="AS160" s="41"/>
      <c r="AT160" s="41"/>
      <c r="AU160" s="41"/>
      <c r="AV160" s="41"/>
      <c r="AW160" s="143"/>
      <c r="AX160" s="41"/>
      <c r="AY160" s="41"/>
      <c r="AZ160" s="41"/>
      <c r="BA160" s="41"/>
      <c r="BB160" s="41"/>
      <c r="BC160" s="144"/>
      <c r="BD160" s="41"/>
      <c r="BE160" s="39"/>
      <c r="BF160" s="41"/>
      <c r="BG160" s="145"/>
      <c r="BH160" s="146"/>
      <c r="BI160" s="146"/>
      <c r="BJ160" s="146"/>
      <c r="BK160" s="144"/>
      <c r="BL160" s="144"/>
      <c r="BM160" s="147"/>
      <c r="BN160" s="148"/>
    </row>
    <row r="161" spans="2:66" x14ac:dyDescent="0.3">
      <c r="B161" s="279"/>
      <c r="C161" s="142"/>
      <c r="D161" s="283" t="s">
        <v>61</v>
      </c>
      <c r="E161" s="284" t="s">
        <v>62</v>
      </c>
      <c r="F161" s="284" t="s">
        <v>65</v>
      </c>
      <c r="G161" s="284"/>
      <c r="H161" s="284" t="s">
        <v>0</v>
      </c>
      <c r="I161" s="284"/>
      <c r="J161" s="285" t="s">
        <v>69</v>
      </c>
      <c r="K161" s="285"/>
      <c r="L161" s="285"/>
      <c r="M161" s="285"/>
      <c r="N161" s="284" t="s">
        <v>49</v>
      </c>
      <c r="O161" s="284"/>
      <c r="P161" s="284" t="s">
        <v>50</v>
      </c>
      <c r="Q161" s="286"/>
      <c r="R161" s="287" t="s">
        <v>79</v>
      </c>
      <c r="S161" s="288"/>
      <c r="T161" s="288" t="s">
        <v>80</v>
      </c>
      <c r="U161" s="41"/>
      <c r="V161" s="149" t="s">
        <v>81</v>
      </c>
      <c r="W161" s="150"/>
      <c r="X161" s="150"/>
      <c r="Y161" s="150"/>
      <c r="Z161" s="150"/>
      <c r="AA161" s="150"/>
      <c r="AB161" s="151"/>
      <c r="AC161" s="152"/>
      <c r="AM161" s="279"/>
      <c r="AN161" s="142"/>
      <c r="AO161" s="283" t="s">
        <v>97</v>
      </c>
      <c r="AP161" s="284" t="s">
        <v>98</v>
      </c>
      <c r="AQ161" s="284" t="s">
        <v>65</v>
      </c>
      <c r="AR161" s="284"/>
      <c r="AS161" s="284" t="s">
        <v>0</v>
      </c>
      <c r="AT161" s="284"/>
      <c r="AU161" s="285" t="s">
        <v>69</v>
      </c>
      <c r="AV161" s="285"/>
      <c r="AW161" s="285"/>
      <c r="AX161" s="285"/>
      <c r="AY161" s="284" t="s">
        <v>49</v>
      </c>
      <c r="AZ161" s="284"/>
      <c r="BA161" s="284" t="s">
        <v>50</v>
      </c>
      <c r="BB161" s="286"/>
      <c r="BC161" s="287" t="s">
        <v>79</v>
      </c>
      <c r="BD161" s="288"/>
      <c r="BE161" s="288" t="s">
        <v>80</v>
      </c>
      <c r="BF161" s="41"/>
      <c r="BG161" s="149" t="s">
        <v>81</v>
      </c>
      <c r="BH161" s="150"/>
      <c r="BI161" s="150"/>
      <c r="BJ161" s="150"/>
      <c r="BK161" s="150"/>
      <c r="BL161" s="150"/>
      <c r="BM161" s="151"/>
      <c r="BN161" s="152"/>
    </row>
    <row r="162" spans="2:66" x14ac:dyDescent="0.3">
      <c r="B162" s="279"/>
      <c r="C162" s="142"/>
      <c r="D162" s="283"/>
      <c r="E162" s="284"/>
      <c r="F162" s="284"/>
      <c r="G162" s="284"/>
      <c r="H162" s="284"/>
      <c r="I162" s="284"/>
      <c r="J162" s="52" t="s">
        <v>1</v>
      </c>
      <c r="K162" s="52" t="s">
        <v>67</v>
      </c>
      <c r="L162" s="285" t="s">
        <v>70</v>
      </c>
      <c r="M162" s="285"/>
      <c r="N162" s="284"/>
      <c r="O162" s="284"/>
      <c r="P162" s="284"/>
      <c r="Q162" s="286"/>
      <c r="R162" s="289"/>
      <c r="S162" s="290"/>
      <c r="T162" s="290"/>
      <c r="U162" s="41"/>
      <c r="V162" s="153"/>
      <c r="W162" s="154"/>
      <c r="X162" s="154"/>
      <c r="Y162" s="154"/>
      <c r="Z162" s="154"/>
      <c r="AA162" s="154"/>
      <c r="AB162" s="155"/>
      <c r="AC162" s="152"/>
      <c r="AM162" s="279"/>
      <c r="AN162" s="142"/>
      <c r="AO162" s="283"/>
      <c r="AP162" s="284"/>
      <c r="AQ162" s="284"/>
      <c r="AR162" s="284"/>
      <c r="AS162" s="284"/>
      <c r="AT162" s="284"/>
      <c r="AU162" s="52" t="s">
        <v>1</v>
      </c>
      <c r="AV162" s="52" t="s">
        <v>67</v>
      </c>
      <c r="AW162" s="285" t="s">
        <v>70</v>
      </c>
      <c r="AX162" s="285"/>
      <c r="AY162" s="284"/>
      <c r="AZ162" s="284"/>
      <c r="BA162" s="284"/>
      <c r="BB162" s="286"/>
      <c r="BC162" s="289"/>
      <c r="BD162" s="290"/>
      <c r="BE162" s="290"/>
      <c r="BF162" s="41"/>
      <c r="BG162" s="153"/>
      <c r="BH162" s="154"/>
      <c r="BI162" s="154"/>
      <c r="BJ162" s="154"/>
      <c r="BK162" s="154"/>
      <c r="BL162" s="154"/>
      <c r="BM162" s="155"/>
      <c r="BN162" s="152"/>
    </row>
    <row r="163" spans="2:66" x14ac:dyDescent="0.3">
      <c r="B163" s="279"/>
      <c r="C163" s="142"/>
      <c r="D163" s="283"/>
      <c r="E163" s="291"/>
      <c r="F163" s="291"/>
      <c r="G163" s="291"/>
      <c r="H163" s="282" t="s">
        <v>66</v>
      </c>
      <c r="I163" s="282"/>
      <c r="J163" s="52" t="e">
        <f t="shared" ref="J163:J177" si="84">VLOOKUP(H163,$AF$2:$AJ$7,4,FALSE)</f>
        <v>#N/A</v>
      </c>
      <c r="K163" s="52" t="e">
        <f t="shared" ref="K163:K177" si="85">VLOOKUP(H163,$AF$2:$AJ$7,5,FALSE)</f>
        <v>#N/A</v>
      </c>
      <c r="L163" s="156" t="e">
        <f t="shared" ref="L163:L177" si="86">VLOOKUP(H163,$AF$2:$AJ$7,2,FALSE)</f>
        <v>#N/A</v>
      </c>
      <c r="M163" s="157" t="e">
        <f t="shared" ref="M163:M177" si="87">VLOOKUP(H163,$AF$2:$AI$7,3,FALSE)</f>
        <v>#N/A</v>
      </c>
      <c r="N163" s="282"/>
      <c r="O163" s="282"/>
      <c r="P163" s="282"/>
      <c r="Q163" s="282"/>
      <c r="R163" s="158"/>
      <c r="S163" s="159" t="e">
        <f t="shared" ref="S163:S177" si="88">VLOOKUP(H163,$AF$2:$AI$7,3,FALSE)</f>
        <v>#N/A</v>
      </c>
      <c r="T163" s="160" t="e">
        <f>1-(R163/L163)</f>
        <v>#N/A</v>
      </c>
      <c r="U163" s="41"/>
      <c r="V163" s="161" t="s">
        <v>0</v>
      </c>
      <c r="W163" s="162" t="s">
        <v>84</v>
      </c>
      <c r="X163" s="163" t="s">
        <v>1</v>
      </c>
      <c r="Y163" s="292" t="s">
        <v>82</v>
      </c>
      <c r="Z163" s="293"/>
      <c r="AA163" s="294" t="s">
        <v>83</v>
      </c>
      <c r="AB163" s="295"/>
      <c r="AC163" s="148"/>
      <c r="AM163" s="279"/>
      <c r="AN163" s="142"/>
      <c r="AO163" s="283"/>
      <c r="AP163" s="291"/>
      <c r="AQ163" s="291">
        <v>4</v>
      </c>
      <c r="AR163" s="291"/>
      <c r="AS163" s="282" t="s">
        <v>66</v>
      </c>
      <c r="AT163" s="282"/>
      <c r="AU163" s="52" t="e">
        <f t="shared" ref="AU163:AU177" si="89">VLOOKUP(AS163,$AF$2:$AJ$7,4,FALSE)</f>
        <v>#N/A</v>
      </c>
      <c r="AV163" s="52" t="e">
        <f t="shared" ref="AV163:AV177" si="90">VLOOKUP(AS163,$AF$2:$AJ$7,5,FALSE)</f>
        <v>#N/A</v>
      </c>
      <c r="AW163" s="156" t="e">
        <f t="shared" ref="AW163:AW177" si="91">VLOOKUP(AS163,$AF$2:$AJ$7,2,FALSE)</f>
        <v>#N/A</v>
      </c>
      <c r="AX163" s="157" t="e">
        <f t="shared" ref="AX163:AX177" si="92">VLOOKUP(AS163,$AF$2:$AI$7,3,FALSE)</f>
        <v>#N/A</v>
      </c>
      <c r="AY163" s="282"/>
      <c r="AZ163" s="282"/>
      <c r="BA163" s="282"/>
      <c r="BB163" s="282"/>
      <c r="BC163" s="158"/>
      <c r="BD163" s="159" t="e">
        <f>VLOOKUP(AS163,$AF$2:$AI$7,3,FALSE)</f>
        <v>#N/A</v>
      </c>
      <c r="BE163" s="160" t="e">
        <f>1-(BC163/AW163)</f>
        <v>#N/A</v>
      </c>
      <c r="BF163" s="41"/>
      <c r="BG163" s="161" t="s">
        <v>0</v>
      </c>
      <c r="BH163" s="162" t="s">
        <v>84</v>
      </c>
      <c r="BI163" s="163" t="s">
        <v>1</v>
      </c>
      <c r="BJ163" s="292" t="s">
        <v>82</v>
      </c>
      <c r="BK163" s="293"/>
      <c r="BL163" s="294" t="s">
        <v>83</v>
      </c>
      <c r="BM163" s="295"/>
      <c r="BN163" s="148"/>
    </row>
    <row r="164" spans="2:66" x14ac:dyDescent="0.3">
      <c r="B164" s="279"/>
      <c r="C164" s="142"/>
      <c r="D164" s="283"/>
      <c r="E164" s="291"/>
      <c r="F164" s="291"/>
      <c r="G164" s="291"/>
      <c r="H164" s="282" t="s">
        <v>66</v>
      </c>
      <c r="I164" s="282"/>
      <c r="J164" s="52" t="e">
        <f t="shared" si="84"/>
        <v>#N/A</v>
      </c>
      <c r="K164" s="52" t="e">
        <f t="shared" si="85"/>
        <v>#N/A</v>
      </c>
      <c r="L164" s="156" t="e">
        <f t="shared" si="86"/>
        <v>#N/A</v>
      </c>
      <c r="M164" s="157" t="e">
        <f t="shared" si="87"/>
        <v>#N/A</v>
      </c>
      <c r="N164" s="282"/>
      <c r="O164" s="282"/>
      <c r="P164" s="282"/>
      <c r="Q164" s="282"/>
      <c r="R164" s="164"/>
      <c r="S164" s="157" t="e">
        <f t="shared" si="88"/>
        <v>#N/A</v>
      </c>
      <c r="T164" s="160" t="e">
        <f t="shared" ref="T164:T177" si="93">1-(R164/L164)</f>
        <v>#N/A</v>
      </c>
      <c r="U164" s="41"/>
      <c r="V164" s="165" t="s">
        <v>29</v>
      </c>
      <c r="W164" s="166">
        <f>'Info Base'!$B$8</f>
        <v>8</v>
      </c>
      <c r="X164" s="166">
        <f>'Info Base'!$C$8</f>
        <v>1</v>
      </c>
      <c r="Y164" s="167" t="e">
        <f ca="1">AVERAGEIF(H163:I177,$AF$2,L163:L177)</f>
        <v>#DIV/0!</v>
      </c>
      <c r="Z164" s="167" t="e">
        <f ca="1">Y164*X164*W164*F163</f>
        <v>#DIV/0!</v>
      </c>
      <c r="AA164" s="168" t="e">
        <f ca="1">AVERAGEIF(H163:I177,$AF$2,R163:R177)</f>
        <v>#DIV/0!</v>
      </c>
      <c r="AB164" s="168" t="e">
        <f ca="1">AA164*X164*W164*F163</f>
        <v>#DIV/0!</v>
      </c>
      <c r="AC164" s="148"/>
      <c r="AM164" s="279"/>
      <c r="AN164" s="142"/>
      <c r="AO164" s="283"/>
      <c r="AP164" s="291"/>
      <c r="AQ164" s="291"/>
      <c r="AR164" s="291"/>
      <c r="AS164" s="282" t="s">
        <v>66</v>
      </c>
      <c r="AT164" s="282"/>
      <c r="AU164" s="52" t="e">
        <f t="shared" si="89"/>
        <v>#N/A</v>
      </c>
      <c r="AV164" s="52" t="e">
        <f t="shared" si="90"/>
        <v>#N/A</v>
      </c>
      <c r="AW164" s="156" t="e">
        <f t="shared" si="91"/>
        <v>#N/A</v>
      </c>
      <c r="AX164" s="157" t="e">
        <f t="shared" si="92"/>
        <v>#N/A</v>
      </c>
      <c r="AY164" s="282"/>
      <c r="AZ164" s="282"/>
      <c r="BA164" s="282"/>
      <c r="BB164" s="282"/>
      <c r="BC164" s="164"/>
      <c r="BD164" s="157" t="e">
        <f t="shared" ref="BD164:BD177" si="94">VLOOKUP(AS164,$AF$2:$AI$7,3,FALSE)</f>
        <v>#N/A</v>
      </c>
      <c r="BE164" s="160" t="e">
        <f t="shared" ref="BE164:BE177" si="95">1-(BC164/AW164)</f>
        <v>#N/A</v>
      </c>
      <c r="BF164" s="41"/>
      <c r="BG164" s="165" t="s">
        <v>29</v>
      </c>
      <c r="BH164" s="166">
        <f>'Info Base'!$B$8</f>
        <v>8</v>
      </c>
      <c r="BI164" s="166">
        <f>'Info Base'!$C$8</f>
        <v>1</v>
      </c>
      <c r="BJ164" s="167" t="e">
        <f ca="1">AVERAGEIF(AS163:AT177,$AF$2,AW163:AW177)</f>
        <v>#DIV/0!</v>
      </c>
      <c r="BK164" s="167" t="e">
        <f ca="1">BJ164*BI164*BH164*AQ163</f>
        <v>#DIV/0!</v>
      </c>
      <c r="BL164" s="168" t="e">
        <f ca="1">AVERAGEIF(AS163:AT177,$AF$2,BC163:BC177)</f>
        <v>#DIV/0!</v>
      </c>
      <c r="BM164" s="168" t="e">
        <f ca="1">BL164*BI164*BH164*AQ163</f>
        <v>#DIV/0!</v>
      </c>
      <c r="BN164" s="148"/>
    </row>
    <row r="165" spans="2:66" x14ac:dyDescent="0.3">
      <c r="B165" s="279"/>
      <c r="C165" s="142"/>
      <c r="D165" s="283"/>
      <c r="E165" s="291"/>
      <c r="F165" s="291"/>
      <c r="G165" s="291"/>
      <c r="H165" s="282" t="s">
        <v>66</v>
      </c>
      <c r="I165" s="282"/>
      <c r="J165" s="52" t="e">
        <f t="shared" si="84"/>
        <v>#N/A</v>
      </c>
      <c r="K165" s="52" t="e">
        <f t="shared" si="85"/>
        <v>#N/A</v>
      </c>
      <c r="L165" s="156" t="e">
        <f t="shared" si="86"/>
        <v>#N/A</v>
      </c>
      <c r="M165" s="157" t="e">
        <f t="shared" si="87"/>
        <v>#N/A</v>
      </c>
      <c r="N165" s="282"/>
      <c r="O165" s="282"/>
      <c r="P165" s="282"/>
      <c r="Q165" s="282"/>
      <c r="R165" s="164"/>
      <c r="S165" s="157" t="e">
        <f t="shared" si="88"/>
        <v>#N/A</v>
      </c>
      <c r="T165" s="160" t="e">
        <f t="shared" si="93"/>
        <v>#N/A</v>
      </c>
      <c r="U165" s="41"/>
      <c r="V165" s="165" t="s">
        <v>30</v>
      </c>
      <c r="W165" s="166">
        <v>1</v>
      </c>
      <c r="X165" s="166">
        <f>'Info Base'!$C$7</f>
        <v>5</v>
      </c>
      <c r="Y165" s="167" t="e">
        <f ca="1">AVERAGEIF(H163:I177,$AF$3,L163:L177)</f>
        <v>#DIV/0!</v>
      </c>
      <c r="Z165" s="167" t="e">
        <f ca="1">Y165*X165*W165*F163</f>
        <v>#DIV/0!</v>
      </c>
      <c r="AA165" s="168" t="e">
        <f ca="1">AVERAGEIF(H163:I177,$AF$3,R163:R177)</f>
        <v>#DIV/0!</v>
      </c>
      <c r="AB165" s="168" t="e">
        <f ca="1">AA165*X165*W165*F163</f>
        <v>#DIV/0!</v>
      </c>
      <c r="AC165" s="148"/>
      <c r="AM165" s="279"/>
      <c r="AN165" s="142"/>
      <c r="AO165" s="283"/>
      <c r="AP165" s="291"/>
      <c r="AQ165" s="291"/>
      <c r="AR165" s="291"/>
      <c r="AS165" s="282" t="s">
        <v>66</v>
      </c>
      <c r="AT165" s="282"/>
      <c r="AU165" s="52" t="e">
        <f t="shared" si="89"/>
        <v>#N/A</v>
      </c>
      <c r="AV165" s="52" t="e">
        <f t="shared" si="90"/>
        <v>#N/A</v>
      </c>
      <c r="AW165" s="156" t="e">
        <f t="shared" si="91"/>
        <v>#N/A</v>
      </c>
      <c r="AX165" s="157" t="e">
        <f t="shared" si="92"/>
        <v>#N/A</v>
      </c>
      <c r="AY165" s="282"/>
      <c r="AZ165" s="282"/>
      <c r="BA165" s="282"/>
      <c r="BB165" s="282"/>
      <c r="BC165" s="164"/>
      <c r="BD165" s="157" t="e">
        <f t="shared" si="94"/>
        <v>#N/A</v>
      </c>
      <c r="BE165" s="160" t="e">
        <f t="shared" si="95"/>
        <v>#N/A</v>
      </c>
      <c r="BF165" s="41"/>
      <c r="BG165" s="165" t="s">
        <v>30</v>
      </c>
      <c r="BH165" s="166">
        <v>1</v>
      </c>
      <c r="BI165" s="166">
        <f>'Info Base'!$C$7</f>
        <v>5</v>
      </c>
      <c r="BJ165" s="167" t="e">
        <f ca="1">AVERAGEIF(AS163:AT177,$AF$3,AW163:AW177)</f>
        <v>#DIV/0!</v>
      </c>
      <c r="BK165" s="167" t="e">
        <f ca="1">BJ165*BI165*BH165*AQ163</f>
        <v>#DIV/0!</v>
      </c>
      <c r="BL165" s="168" t="e">
        <f ca="1">AVERAGEIF(AS163:AT177,$AF$3,BC163:BC177)</f>
        <v>#DIV/0!</v>
      </c>
      <c r="BM165" s="168" t="e">
        <f ca="1">BL165*BI165*BH165*AQ163</f>
        <v>#DIV/0!</v>
      </c>
      <c r="BN165" s="148"/>
    </row>
    <row r="166" spans="2:66" x14ac:dyDescent="0.3">
      <c r="B166" s="279"/>
      <c r="C166" s="142"/>
      <c r="D166" s="283"/>
      <c r="E166" s="291"/>
      <c r="F166" s="291"/>
      <c r="G166" s="291"/>
      <c r="H166" s="282" t="s">
        <v>66</v>
      </c>
      <c r="I166" s="282"/>
      <c r="J166" s="52" t="e">
        <f t="shared" si="84"/>
        <v>#N/A</v>
      </c>
      <c r="K166" s="52" t="e">
        <f t="shared" si="85"/>
        <v>#N/A</v>
      </c>
      <c r="L166" s="156" t="e">
        <f t="shared" si="86"/>
        <v>#N/A</v>
      </c>
      <c r="M166" s="157" t="e">
        <f t="shared" si="87"/>
        <v>#N/A</v>
      </c>
      <c r="N166" s="282"/>
      <c r="O166" s="282"/>
      <c r="P166" s="282"/>
      <c r="Q166" s="282"/>
      <c r="R166" s="164"/>
      <c r="S166" s="157" t="e">
        <f t="shared" si="88"/>
        <v>#N/A</v>
      </c>
      <c r="T166" s="160" t="e">
        <f t="shared" si="93"/>
        <v>#N/A</v>
      </c>
      <c r="U166" s="169"/>
      <c r="V166" s="165" t="s">
        <v>31</v>
      </c>
      <c r="W166" s="166">
        <v>1</v>
      </c>
      <c r="X166" s="166">
        <v>0</v>
      </c>
      <c r="Y166" s="166"/>
      <c r="Z166" s="170">
        <v>0</v>
      </c>
      <c r="AA166" s="170"/>
      <c r="AB166" s="171">
        <v>0</v>
      </c>
      <c r="AC166" s="148"/>
      <c r="AM166" s="279"/>
      <c r="AN166" s="142"/>
      <c r="AO166" s="283"/>
      <c r="AP166" s="291"/>
      <c r="AQ166" s="291"/>
      <c r="AR166" s="291"/>
      <c r="AS166" s="282" t="s">
        <v>66</v>
      </c>
      <c r="AT166" s="282"/>
      <c r="AU166" s="52" t="e">
        <f t="shared" si="89"/>
        <v>#N/A</v>
      </c>
      <c r="AV166" s="52" t="e">
        <f t="shared" si="90"/>
        <v>#N/A</v>
      </c>
      <c r="AW166" s="156" t="e">
        <f t="shared" si="91"/>
        <v>#N/A</v>
      </c>
      <c r="AX166" s="157" t="e">
        <f t="shared" si="92"/>
        <v>#N/A</v>
      </c>
      <c r="AY166" s="282"/>
      <c r="AZ166" s="282"/>
      <c r="BA166" s="282"/>
      <c r="BB166" s="282"/>
      <c r="BC166" s="164"/>
      <c r="BD166" s="157" t="e">
        <f t="shared" si="94"/>
        <v>#N/A</v>
      </c>
      <c r="BE166" s="160" t="e">
        <f t="shared" si="95"/>
        <v>#N/A</v>
      </c>
      <c r="BF166" s="169"/>
      <c r="BG166" s="165" t="s">
        <v>31</v>
      </c>
      <c r="BH166" s="166">
        <v>1</v>
      </c>
      <c r="BI166" s="166">
        <v>0</v>
      </c>
      <c r="BJ166" s="166"/>
      <c r="BK166" s="170">
        <v>0</v>
      </c>
      <c r="BL166" s="170"/>
      <c r="BM166" s="171">
        <v>0</v>
      </c>
      <c r="BN166" s="148"/>
    </row>
    <row r="167" spans="2:66" x14ac:dyDescent="0.3">
      <c r="B167" s="279"/>
      <c r="C167" s="142"/>
      <c r="D167" s="283"/>
      <c r="E167" s="291"/>
      <c r="F167" s="291"/>
      <c r="G167" s="291"/>
      <c r="H167" s="282" t="s">
        <v>66</v>
      </c>
      <c r="I167" s="282"/>
      <c r="J167" s="52" t="e">
        <f t="shared" si="84"/>
        <v>#N/A</v>
      </c>
      <c r="K167" s="52" t="e">
        <f t="shared" si="85"/>
        <v>#N/A</v>
      </c>
      <c r="L167" s="156" t="e">
        <f t="shared" si="86"/>
        <v>#N/A</v>
      </c>
      <c r="M167" s="157" t="e">
        <f t="shared" si="87"/>
        <v>#N/A</v>
      </c>
      <c r="N167" s="282"/>
      <c r="O167" s="282"/>
      <c r="P167" s="282"/>
      <c r="Q167" s="282"/>
      <c r="R167" s="164"/>
      <c r="S167" s="157" t="e">
        <f t="shared" si="88"/>
        <v>#N/A</v>
      </c>
      <c r="T167" s="160" t="e">
        <f t="shared" si="93"/>
        <v>#N/A</v>
      </c>
      <c r="U167" s="41"/>
      <c r="V167" s="165" t="s">
        <v>6</v>
      </c>
      <c r="W167" s="166">
        <f>'Info Base'!$B$9</f>
        <v>1</v>
      </c>
      <c r="X167" s="166">
        <f>'Info Base'!$C$9</f>
        <v>5</v>
      </c>
      <c r="Y167" s="167" t="e">
        <f ca="1">AVERAGEIF(H163:I177,$AF$5,L163:L177)</f>
        <v>#DIV/0!</v>
      </c>
      <c r="Z167" s="167" t="e">
        <f ca="1">Y167*X167*W167*F163</f>
        <v>#DIV/0!</v>
      </c>
      <c r="AA167" s="168" t="e">
        <f ca="1">AVERAGEIF(H163:I177,$AF$5,R163:R177)</f>
        <v>#DIV/0!</v>
      </c>
      <c r="AB167" s="168" t="e">
        <f ca="1">AA167*X167*W167*F163</f>
        <v>#DIV/0!</v>
      </c>
      <c r="AC167" s="148"/>
      <c r="AM167" s="279"/>
      <c r="AN167" s="142"/>
      <c r="AO167" s="283"/>
      <c r="AP167" s="291"/>
      <c r="AQ167" s="291"/>
      <c r="AR167" s="291"/>
      <c r="AS167" s="282" t="s">
        <v>66</v>
      </c>
      <c r="AT167" s="282"/>
      <c r="AU167" s="52" t="e">
        <f t="shared" si="89"/>
        <v>#N/A</v>
      </c>
      <c r="AV167" s="52" t="e">
        <f t="shared" si="90"/>
        <v>#N/A</v>
      </c>
      <c r="AW167" s="156" t="e">
        <f t="shared" si="91"/>
        <v>#N/A</v>
      </c>
      <c r="AX167" s="157" t="e">
        <f t="shared" si="92"/>
        <v>#N/A</v>
      </c>
      <c r="AY167" s="282"/>
      <c r="AZ167" s="282"/>
      <c r="BA167" s="282"/>
      <c r="BB167" s="282"/>
      <c r="BC167" s="164"/>
      <c r="BD167" s="157" t="e">
        <f t="shared" si="94"/>
        <v>#N/A</v>
      </c>
      <c r="BE167" s="160" t="e">
        <f t="shared" si="95"/>
        <v>#N/A</v>
      </c>
      <c r="BF167" s="41"/>
      <c r="BG167" s="165" t="s">
        <v>6</v>
      </c>
      <c r="BH167" s="166">
        <f>'Info Base'!$B$9</f>
        <v>1</v>
      </c>
      <c r="BI167" s="166">
        <f>'Info Base'!$C$9</f>
        <v>5</v>
      </c>
      <c r="BJ167" s="167" t="e">
        <f ca="1">AVERAGEIF(AS163:AT177,$AF$5,AW163:AW177)</f>
        <v>#DIV/0!</v>
      </c>
      <c r="BK167" s="167" t="e">
        <f ca="1">BJ167*BI167*BH167*AQ163</f>
        <v>#DIV/0!</v>
      </c>
      <c r="BL167" s="168" t="e">
        <f ca="1">AVERAGEIF(AS163:AT177,$AF$5,BC163:BC177)</f>
        <v>#DIV/0!</v>
      </c>
      <c r="BM167" s="168" t="e">
        <f ca="1">BL167*BI167*BH167*AQ163</f>
        <v>#DIV/0!</v>
      </c>
      <c r="BN167" s="148"/>
    </row>
    <row r="168" spans="2:66" x14ac:dyDescent="0.3">
      <c r="B168" s="279"/>
      <c r="C168" s="142"/>
      <c r="D168" s="283"/>
      <c r="E168" s="291"/>
      <c r="F168" s="291"/>
      <c r="G168" s="291"/>
      <c r="H168" s="282" t="s">
        <v>66</v>
      </c>
      <c r="I168" s="282"/>
      <c r="J168" s="52" t="e">
        <f t="shared" si="84"/>
        <v>#N/A</v>
      </c>
      <c r="K168" s="52" t="e">
        <f t="shared" si="85"/>
        <v>#N/A</v>
      </c>
      <c r="L168" s="156" t="e">
        <f t="shared" si="86"/>
        <v>#N/A</v>
      </c>
      <c r="M168" s="157" t="e">
        <f t="shared" si="87"/>
        <v>#N/A</v>
      </c>
      <c r="N168" s="282"/>
      <c r="O168" s="282"/>
      <c r="P168" s="282"/>
      <c r="Q168" s="282"/>
      <c r="R168" s="164"/>
      <c r="S168" s="157" t="e">
        <f t="shared" si="88"/>
        <v>#N/A</v>
      </c>
      <c r="T168" s="160" t="e">
        <f t="shared" si="93"/>
        <v>#N/A</v>
      </c>
      <c r="U168" s="41"/>
      <c r="V168" s="172" t="s">
        <v>7</v>
      </c>
      <c r="W168" s="173">
        <f>'Info Base'!$B$10</f>
        <v>1</v>
      </c>
      <c r="X168" s="173">
        <f>'Info Base'!$C$10</f>
        <v>4</v>
      </c>
      <c r="Y168" s="167" t="e">
        <f ca="1">AVERAGEIF(H163:I177,$AF$6,L163:L177)</f>
        <v>#DIV/0!</v>
      </c>
      <c r="Z168" s="167" t="e">
        <f ca="1">Y168*X168*W168*F163</f>
        <v>#DIV/0!</v>
      </c>
      <c r="AA168" s="168" t="e">
        <f ca="1">AVERAGEIF(H163:I177,$AF$6,R163:R177)</f>
        <v>#DIV/0!</v>
      </c>
      <c r="AB168" s="168" t="e">
        <f ca="1">AA168*X168*W168*F163</f>
        <v>#DIV/0!</v>
      </c>
      <c r="AC168" s="148"/>
      <c r="AM168" s="279"/>
      <c r="AN168" s="142"/>
      <c r="AO168" s="283"/>
      <c r="AP168" s="291"/>
      <c r="AQ168" s="291"/>
      <c r="AR168" s="291"/>
      <c r="AS168" s="282" t="s">
        <v>66</v>
      </c>
      <c r="AT168" s="282"/>
      <c r="AU168" s="52" t="e">
        <f t="shared" si="89"/>
        <v>#N/A</v>
      </c>
      <c r="AV168" s="52" t="e">
        <f t="shared" si="90"/>
        <v>#N/A</v>
      </c>
      <c r="AW168" s="156" t="e">
        <f t="shared" si="91"/>
        <v>#N/A</v>
      </c>
      <c r="AX168" s="157" t="e">
        <f t="shared" si="92"/>
        <v>#N/A</v>
      </c>
      <c r="AY168" s="282"/>
      <c r="AZ168" s="282"/>
      <c r="BA168" s="282"/>
      <c r="BB168" s="282"/>
      <c r="BC168" s="164"/>
      <c r="BD168" s="157" t="e">
        <f t="shared" si="94"/>
        <v>#N/A</v>
      </c>
      <c r="BE168" s="160" t="e">
        <f t="shared" si="95"/>
        <v>#N/A</v>
      </c>
      <c r="BF168" s="41"/>
      <c r="BG168" s="172" t="s">
        <v>7</v>
      </c>
      <c r="BH168" s="173">
        <f>'Info Base'!$B$10</f>
        <v>1</v>
      </c>
      <c r="BI168" s="173">
        <f>'Info Base'!$C$10</f>
        <v>4</v>
      </c>
      <c r="BJ168" s="167" t="e">
        <f ca="1">AVERAGEIF(AS163:AT177,$AF$6,AW163:AW177)</f>
        <v>#DIV/0!</v>
      </c>
      <c r="BK168" s="167" t="e">
        <f ca="1">BJ168*BI168*BH168*AQ163</f>
        <v>#DIV/0!</v>
      </c>
      <c r="BL168" s="168" t="e">
        <f ca="1">AVERAGEIF(AS163:AT177,$AF$6,BC163:BC177)</f>
        <v>#DIV/0!</v>
      </c>
      <c r="BM168" s="168" t="e">
        <f ca="1">BL168*BI168*BH168*AQ163</f>
        <v>#DIV/0!</v>
      </c>
      <c r="BN168" s="148"/>
    </row>
    <row r="169" spans="2:66" x14ac:dyDescent="0.3">
      <c r="B169" s="279"/>
      <c r="C169" s="142"/>
      <c r="D169" s="283"/>
      <c r="E169" s="291"/>
      <c r="F169" s="291"/>
      <c r="G169" s="291"/>
      <c r="H169" s="282" t="s">
        <v>66</v>
      </c>
      <c r="I169" s="282"/>
      <c r="J169" s="52" t="e">
        <f t="shared" si="84"/>
        <v>#N/A</v>
      </c>
      <c r="K169" s="52" t="e">
        <f t="shared" si="85"/>
        <v>#N/A</v>
      </c>
      <c r="L169" s="156" t="e">
        <f t="shared" si="86"/>
        <v>#N/A</v>
      </c>
      <c r="M169" s="157" t="e">
        <f t="shared" si="87"/>
        <v>#N/A</v>
      </c>
      <c r="N169" s="282"/>
      <c r="O169" s="282"/>
      <c r="P169" s="282"/>
      <c r="Q169" s="282"/>
      <c r="R169" s="164"/>
      <c r="S169" s="157" t="e">
        <f t="shared" si="88"/>
        <v>#N/A</v>
      </c>
      <c r="T169" s="160" t="e">
        <f t="shared" si="93"/>
        <v>#N/A</v>
      </c>
      <c r="U169" s="41"/>
      <c r="V169" s="174" t="s">
        <v>76</v>
      </c>
      <c r="W169" s="175">
        <v>1</v>
      </c>
      <c r="X169" s="175">
        <v>1</v>
      </c>
      <c r="Y169" s="175"/>
      <c r="Z169" s="167" t="e">
        <f ca="1">AVERAGEIF(H163:I177,$AF$7,L163:L177)</f>
        <v>#DIV/0!</v>
      </c>
      <c r="AA169" s="167"/>
      <c r="AB169" s="168" t="e">
        <f ca="1">AVERAGEIF(H163:I177,$AF$7,R163:R177)</f>
        <v>#DIV/0!</v>
      </c>
      <c r="AC169" s="148"/>
      <c r="AM169" s="279"/>
      <c r="AN169" s="142"/>
      <c r="AO169" s="283"/>
      <c r="AP169" s="291"/>
      <c r="AQ169" s="291"/>
      <c r="AR169" s="291"/>
      <c r="AS169" s="282" t="s">
        <v>66</v>
      </c>
      <c r="AT169" s="282"/>
      <c r="AU169" s="52" t="e">
        <f t="shared" si="89"/>
        <v>#N/A</v>
      </c>
      <c r="AV169" s="52" t="e">
        <f t="shared" si="90"/>
        <v>#N/A</v>
      </c>
      <c r="AW169" s="156" t="e">
        <f t="shared" si="91"/>
        <v>#N/A</v>
      </c>
      <c r="AX169" s="157" t="e">
        <f t="shared" si="92"/>
        <v>#N/A</v>
      </c>
      <c r="AY169" s="282"/>
      <c r="AZ169" s="282"/>
      <c r="BA169" s="282"/>
      <c r="BB169" s="282"/>
      <c r="BC169" s="164"/>
      <c r="BD169" s="157" t="e">
        <f t="shared" si="94"/>
        <v>#N/A</v>
      </c>
      <c r="BE169" s="160" t="e">
        <f t="shared" si="95"/>
        <v>#N/A</v>
      </c>
      <c r="BF169" s="41"/>
      <c r="BG169" s="174" t="s">
        <v>76</v>
      </c>
      <c r="BH169" s="175">
        <v>1</v>
      </c>
      <c r="BI169" s="175">
        <v>1</v>
      </c>
      <c r="BJ169" s="175" t="e">
        <f ca="1">AVERAGEIF(AS163:AT177,$AF$7,AW163:AW177)</f>
        <v>#DIV/0!</v>
      </c>
      <c r="BK169" s="167" t="e">
        <f ca="1">BJ169*BI169*BH169</f>
        <v>#DIV/0!</v>
      </c>
      <c r="BL169" s="167" t="e">
        <f ca="1">AVERAGEIF(AS163:AT177,$AF$7,BC163:BC177)</f>
        <v>#DIV/0!</v>
      </c>
      <c r="BM169" s="168" t="e">
        <f ca="1">BL169*BI169*BH169</f>
        <v>#DIV/0!</v>
      </c>
      <c r="BN169" s="148"/>
    </row>
    <row r="170" spans="2:66" x14ac:dyDescent="0.3">
      <c r="B170" s="279"/>
      <c r="C170" s="142"/>
      <c r="D170" s="283"/>
      <c r="E170" s="291"/>
      <c r="F170" s="291"/>
      <c r="G170" s="291"/>
      <c r="H170" s="282" t="s">
        <v>66</v>
      </c>
      <c r="I170" s="282"/>
      <c r="J170" s="52" t="e">
        <f t="shared" si="84"/>
        <v>#N/A</v>
      </c>
      <c r="K170" s="52" t="e">
        <f t="shared" si="85"/>
        <v>#N/A</v>
      </c>
      <c r="L170" s="156" t="e">
        <f t="shared" si="86"/>
        <v>#N/A</v>
      </c>
      <c r="M170" s="157" t="e">
        <f t="shared" si="87"/>
        <v>#N/A</v>
      </c>
      <c r="N170" s="282"/>
      <c r="O170" s="282"/>
      <c r="P170" s="282"/>
      <c r="Q170" s="282"/>
      <c r="R170" s="164"/>
      <c r="S170" s="157" t="e">
        <f t="shared" si="88"/>
        <v>#N/A</v>
      </c>
      <c r="T170" s="160" t="e">
        <f t="shared" si="93"/>
        <v>#N/A</v>
      </c>
      <c r="U170" s="41"/>
      <c r="V170" s="176" t="s">
        <v>85</v>
      </c>
      <c r="W170" s="176"/>
      <c r="X170" s="176"/>
      <c r="Y170" s="177"/>
      <c r="Z170" s="178" t="e">
        <f ca="1">SUM(Z164:Z169)</f>
        <v>#DIV/0!</v>
      </c>
      <c r="AA170" s="178"/>
      <c r="AB170" s="178" t="e">
        <f ca="1">SUM(AB164:AB169)</f>
        <v>#DIV/0!</v>
      </c>
      <c r="AC170" s="148"/>
      <c r="AM170" s="279"/>
      <c r="AN170" s="142"/>
      <c r="AO170" s="283"/>
      <c r="AP170" s="291"/>
      <c r="AQ170" s="291"/>
      <c r="AR170" s="291"/>
      <c r="AS170" s="282" t="s">
        <v>66</v>
      </c>
      <c r="AT170" s="282"/>
      <c r="AU170" s="52" t="e">
        <f t="shared" si="89"/>
        <v>#N/A</v>
      </c>
      <c r="AV170" s="52" t="e">
        <f t="shared" si="90"/>
        <v>#N/A</v>
      </c>
      <c r="AW170" s="156" t="e">
        <f t="shared" si="91"/>
        <v>#N/A</v>
      </c>
      <c r="AX170" s="157" t="e">
        <f t="shared" si="92"/>
        <v>#N/A</v>
      </c>
      <c r="AY170" s="282"/>
      <c r="AZ170" s="282"/>
      <c r="BA170" s="282"/>
      <c r="BB170" s="282"/>
      <c r="BC170" s="164"/>
      <c r="BD170" s="157" t="e">
        <f t="shared" si="94"/>
        <v>#N/A</v>
      </c>
      <c r="BE170" s="160" t="e">
        <f t="shared" si="95"/>
        <v>#N/A</v>
      </c>
      <c r="BF170" s="41"/>
      <c r="BG170" s="176" t="s">
        <v>85</v>
      </c>
      <c r="BH170" s="176"/>
      <c r="BI170" s="176"/>
      <c r="BJ170" s="177"/>
      <c r="BK170" s="178" t="e">
        <f ca="1">SUM(BK164:BK169)</f>
        <v>#DIV/0!</v>
      </c>
      <c r="BL170" s="178"/>
      <c r="BM170" s="178" t="e">
        <f ca="1">SUM(BM164:BM169)</f>
        <v>#DIV/0!</v>
      </c>
      <c r="BN170" s="148"/>
    </row>
    <row r="171" spans="2:66" x14ac:dyDescent="0.3">
      <c r="B171" s="279"/>
      <c r="C171" s="142"/>
      <c r="D171" s="283"/>
      <c r="E171" s="291"/>
      <c r="F171" s="291"/>
      <c r="G171" s="291"/>
      <c r="H171" s="282" t="s">
        <v>66</v>
      </c>
      <c r="I171" s="282"/>
      <c r="J171" s="52" t="e">
        <f t="shared" si="84"/>
        <v>#N/A</v>
      </c>
      <c r="K171" s="52" t="e">
        <f t="shared" si="85"/>
        <v>#N/A</v>
      </c>
      <c r="L171" s="156" t="e">
        <f t="shared" si="86"/>
        <v>#N/A</v>
      </c>
      <c r="M171" s="157" t="e">
        <f t="shared" si="87"/>
        <v>#N/A</v>
      </c>
      <c r="N171" s="282"/>
      <c r="O171" s="282"/>
      <c r="P171" s="282"/>
      <c r="Q171" s="282"/>
      <c r="R171" s="164"/>
      <c r="S171" s="157" t="e">
        <f t="shared" si="88"/>
        <v>#N/A</v>
      </c>
      <c r="T171" s="160" t="e">
        <f t="shared" si="93"/>
        <v>#N/A</v>
      </c>
      <c r="U171" s="41"/>
      <c r="V171" s="145"/>
      <c r="W171" s="146"/>
      <c r="X171" s="146"/>
      <c r="Y171" s="146"/>
      <c r="Z171" s="144"/>
      <c r="AA171" s="144"/>
      <c r="AB171" s="147"/>
      <c r="AC171" s="148"/>
      <c r="AM171" s="279"/>
      <c r="AN171" s="142"/>
      <c r="AO171" s="283"/>
      <c r="AP171" s="291"/>
      <c r="AQ171" s="291"/>
      <c r="AR171" s="291"/>
      <c r="AS171" s="282" t="s">
        <v>66</v>
      </c>
      <c r="AT171" s="282"/>
      <c r="AU171" s="52" t="e">
        <f t="shared" si="89"/>
        <v>#N/A</v>
      </c>
      <c r="AV171" s="52" t="e">
        <f t="shared" si="90"/>
        <v>#N/A</v>
      </c>
      <c r="AW171" s="156" t="e">
        <f t="shared" si="91"/>
        <v>#N/A</v>
      </c>
      <c r="AX171" s="157" t="e">
        <f t="shared" si="92"/>
        <v>#N/A</v>
      </c>
      <c r="AY171" s="282"/>
      <c r="AZ171" s="282"/>
      <c r="BA171" s="282"/>
      <c r="BB171" s="282"/>
      <c r="BC171" s="164"/>
      <c r="BD171" s="157" t="e">
        <f t="shared" si="94"/>
        <v>#N/A</v>
      </c>
      <c r="BE171" s="160" t="e">
        <f t="shared" si="95"/>
        <v>#N/A</v>
      </c>
      <c r="BF171" s="41"/>
      <c r="BG171" s="145"/>
      <c r="BH171" s="146"/>
      <c r="BI171" s="146"/>
      <c r="BJ171" s="146"/>
      <c r="BK171" s="144"/>
      <c r="BL171" s="144"/>
      <c r="BM171" s="147"/>
      <c r="BN171" s="148"/>
    </row>
    <row r="172" spans="2:66" x14ac:dyDescent="0.3">
      <c r="B172" s="279"/>
      <c r="C172" s="142"/>
      <c r="D172" s="283"/>
      <c r="E172" s="291"/>
      <c r="F172" s="291"/>
      <c r="G172" s="291"/>
      <c r="H172" s="282" t="s">
        <v>66</v>
      </c>
      <c r="I172" s="282"/>
      <c r="J172" s="52" t="e">
        <f t="shared" si="84"/>
        <v>#N/A</v>
      </c>
      <c r="K172" s="52" t="e">
        <f t="shared" si="85"/>
        <v>#N/A</v>
      </c>
      <c r="L172" s="156" t="e">
        <f t="shared" si="86"/>
        <v>#N/A</v>
      </c>
      <c r="M172" s="157" t="e">
        <f t="shared" si="87"/>
        <v>#N/A</v>
      </c>
      <c r="N172" s="282"/>
      <c r="O172" s="282"/>
      <c r="P172" s="282"/>
      <c r="Q172" s="282"/>
      <c r="R172" s="164"/>
      <c r="S172" s="157" t="e">
        <f t="shared" si="88"/>
        <v>#N/A</v>
      </c>
      <c r="T172" s="160" t="e">
        <f t="shared" si="93"/>
        <v>#N/A</v>
      </c>
      <c r="U172" s="41"/>
      <c r="V172" s="177" t="s">
        <v>86</v>
      </c>
      <c r="Z172" s="179" t="e">
        <f ca="1">Z170*365</f>
        <v>#DIV/0!</v>
      </c>
      <c r="AA172" s="63"/>
      <c r="AB172" s="180" t="s">
        <v>73</v>
      </c>
      <c r="AC172" s="148"/>
      <c r="AM172" s="279"/>
      <c r="AN172" s="142"/>
      <c r="AO172" s="283"/>
      <c r="AP172" s="291"/>
      <c r="AQ172" s="291"/>
      <c r="AR172" s="291"/>
      <c r="AS172" s="282" t="s">
        <v>66</v>
      </c>
      <c r="AT172" s="282"/>
      <c r="AU172" s="52" t="e">
        <f t="shared" si="89"/>
        <v>#N/A</v>
      </c>
      <c r="AV172" s="52" t="e">
        <f t="shared" si="90"/>
        <v>#N/A</v>
      </c>
      <c r="AW172" s="156" t="e">
        <f t="shared" si="91"/>
        <v>#N/A</v>
      </c>
      <c r="AX172" s="157" t="e">
        <f t="shared" si="92"/>
        <v>#N/A</v>
      </c>
      <c r="AY172" s="282"/>
      <c r="AZ172" s="282"/>
      <c r="BA172" s="282"/>
      <c r="BB172" s="282"/>
      <c r="BC172" s="164"/>
      <c r="BD172" s="157" t="e">
        <f t="shared" si="94"/>
        <v>#N/A</v>
      </c>
      <c r="BE172" s="160" t="e">
        <f t="shared" si="95"/>
        <v>#N/A</v>
      </c>
      <c r="BF172" s="41"/>
      <c r="BG172" s="177" t="s">
        <v>86</v>
      </c>
      <c r="BH172" s="119"/>
      <c r="BI172" s="119"/>
      <c r="BJ172" s="119"/>
      <c r="BK172" s="179" t="e">
        <f ca="1">BK170*365</f>
        <v>#DIV/0!</v>
      </c>
      <c r="BL172" s="63"/>
      <c r="BM172" s="180" t="s">
        <v>73</v>
      </c>
      <c r="BN172" s="148"/>
    </row>
    <row r="173" spans="2:66" x14ac:dyDescent="0.3">
      <c r="B173" s="279"/>
      <c r="C173" s="142"/>
      <c r="D173" s="283"/>
      <c r="E173" s="291"/>
      <c r="F173" s="291"/>
      <c r="G173" s="291"/>
      <c r="H173" s="282" t="s">
        <v>66</v>
      </c>
      <c r="I173" s="282"/>
      <c r="J173" s="52" t="e">
        <f t="shared" si="84"/>
        <v>#N/A</v>
      </c>
      <c r="K173" s="52" t="e">
        <f t="shared" si="85"/>
        <v>#N/A</v>
      </c>
      <c r="L173" s="156" t="e">
        <f t="shared" si="86"/>
        <v>#N/A</v>
      </c>
      <c r="M173" s="157" t="e">
        <f t="shared" si="87"/>
        <v>#N/A</v>
      </c>
      <c r="N173" s="282"/>
      <c r="O173" s="282"/>
      <c r="P173" s="282"/>
      <c r="Q173" s="282"/>
      <c r="R173" s="164"/>
      <c r="S173" s="157" t="e">
        <f t="shared" si="88"/>
        <v>#N/A</v>
      </c>
      <c r="T173" s="160" t="e">
        <f t="shared" si="93"/>
        <v>#N/A</v>
      </c>
      <c r="U173" s="41"/>
      <c r="V173" s="177" t="s">
        <v>87</v>
      </c>
      <c r="Z173" s="179" t="e">
        <f ca="1">AB170*365</f>
        <v>#DIV/0!</v>
      </c>
      <c r="AA173" s="63"/>
      <c r="AB173" s="181" t="s">
        <v>73</v>
      </c>
      <c r="AC173" s="148"/>
      <c r="AM173" s="279"/>
      <c r="AN173" s="142"/>
      <c r="AO173" s="283"/>
      <c r="AP173" s="291"/>
      <c r="AQ173" s="291"/>
      <c r="AR173" s="291"/>
      <c r="AS173" s="282" t="s">
        <v>66</v>
      </c>
      <c r="AT173" s="282"/>
      <c r="AU173" s="52" t="e">
        <f t="shared" si="89"/>
        <v>#N/A</v>
      </c>
      <c r="AV173" s="52" t="e">
        <f t="shared" si="90"/>
        <v>#N/A</v>
      </c>
      <c r="AW173" s="156" t="e">
        <f t="shared" si="91"/>
        <v>#N/A</v>
      </c>
      <c r="AX173" s="157" t="e">
        <f t="shared" si="92"/>
        <v>#N/A</v>
      </c>
      <c r="AY173" s="282"/>
      <c r="AZ173" s="282"/>
      <c r="BA173" s="282"/>
      <c r="BB173" s="282"/>
      <c r="BC173" s="164"/>
      <c r="BD173" s="157" t="e">
        <f t="shared" si="94"/>
        <v>#N/A</v>
      </c>
      <c r="BE173" s="160" t="e">
        <f t="shared" si="95"/>
        <v>#N/A</v>
      </c>
      <c r="BF173" s="41"/>
      <c r="BG173" s="177" t="s">
        <v>87</v>
      </c>
      <c r="BH173" s="119"/>
      <c r="BI173" s="119"/>
      <c r="BJ173" s="119"/>
      <c r="BK173" s="179" t="e">
        <f ca="1">BM170*365</f>
        <v>#DIV/0!</v>
      </c>
      <c r="BL173" s="63"/>
      <c r="BM173" s="181" t="s">
        <v>73</v>
      </c>
      <c r="BN173" s="148"/>
    </row>
    <row r="174" spans="2:66" x14ac:dyDescent="0.3">
      <c r="B174" s="279"/>
      <c r="C174" s="142"/>
      <c r="D174" s="283"/>
      <c r="E174" s="291"/>
      <c r="F174" s="291"/>
      <c r="G174" s="291"/>
      <c r="H174" s="282" t="s">
        <v>66</v>
      </c>
      <c r="I174" s="282"/>
      <c r="J174" s="52" t="e">
        <f t="shared" si="84"/>
        <v>#N/A</v>
      </c>
      <c r="K174" s="52" t="e">
        <f t="shared" si="85"/>
        <v>#N/A</v>
      </c>
      <c r="L174" s="156" t="e">
        <f t="shared" si="86"/>
        <v>#N/A</v>
      </c>
      <c r="M174" s="157" t="e">
        <f t="shared" si="87"/>
        <v>#N/A</v>
      </c>
      <c r="N174" s="282"/>
      <c r="O174" s="282"/>
      <c r="P174" s="282"/>
      <c r="Q174" s="282"/>
      <c r="R174" s="164"/>
      <c r="S174" s="157" t="e">
        <f t="shared" si="88"/>
        <v>#N/A</v>
      </c>
      <c r="T174" s="160" t="e">
        <f t="shared" si="93"/>
        <v>#N/A</v>
      </c>
      <c r="U174" s="41"/>
      <c r="V174" s="145"/>
      <c r="W174" s="146"/>
      <c r="X174" s="146"/>
      <c r="Y174" s="146"/>
      <c r="Z174" s="144"/>
      <c r="AA174" s="144"/>
      <c r="AB174" s="147"/>
      <c r="AC174" s="148"/>
      <c r="AM174" s="279"/>
      <c r="AN174" s="142"/>
      <c r="AO174" s="283"/>
      <c r="AP174" s="291"/>
      <c r="AQ174" s="291"/>
      <c r="AR174" s="291"/>
      <c r="AS174" s="282" t="s">
        <v>66</v>
      </c>
      <c r="AT174" s="282"/>
      <c r="AU174" s="52" t="e">
        <f t="shared" si="89"/>
        <v>#N/A</v>
      </c>
      <c r="AV174" s="52" t="e">
        <f t="shared" si="90"/>
        <v>#N/A</v>
      </c>
      <c r="AW174" s="156" t="e">
        <f t="shared" si="91"/>
        <v>#N/A</v>
      </c>
      <c r="AX174" s="157" t="e">
        <f t="shared" si="92"/>
        <v>#N/A</v>
      </c>
      <c r="AY174" s="282"/>
      <c r="AZ174" s="282"/>
      <c r="BA174" s="282"/>
      <c r="BB174" s="282"/>
      <c r="BC174" s="164"/>
      <c r="BD174" s="157" t="e">
        <f t="shared" si="94"/>
        <v>#N/A</v>
      </c>
      <c r="BE174" s="160" t="e">
        <f t="shared" si="95"/>
        <v>#N/A</v>
      </c>
      <c r="BF174" s="41"/>
      <c r="BG174" s="145"/>
      <c r="BH174" s="146"/>
      <c r="BI174" s="146"/>
      <c r="BJ174" s="146"/>
      <c r="BK174" s="144"/>
      <c r="BL174" s="144"/>
      <c r="BM174" s="147"/>
      <c r="BN174" s="148"/>
    </row>
    <row r="175" spans="2:66" x14ac:dyDescent="0.3">
      <c r="B175" s="279"/>
      <c r="C175" s="142"/>
      <c r="D175" s="283"/>
      <c r="E175" s="291"/>
      <c r="F175" s="291"/>
      <c r="G175" s="291"/>
      <c r="H175" s="282" t="s">
        <v>66</v>
      </c>
      <c r="I175" s="282"/>
      <c r="J175" s="52" t="e">
        <f t="shared" si="84"/>
        <v>#N/A</v>
      </c>
      <c r="K175" s="52" t="e">
        <f t="shared" si="85"/>
        <v>#N/A</v>
      </c>
      <c r="L175" s="156" t="e">
        <f t="shared" si="86"/>
        <v>#N/A</v>
      </c>
      <c r="M175" s="157" t="e">
        <f t="shared" si="87"/>
        <v>#N/A</v>
      </c>
      <c r="N175" s="282"/>
      <c r="O175" s="282"/>
      <c r="P175" s="282"/>
      <c r="Q175" s="282"/>
      <c r="R175" s="164"/>
      <c r="S175" s="157" t="e">
        <f t="shared" si="88"/>
        <v>#N/A</v>
      </c>
      <c r="T175" s="160" t="e">
        <f t="shared" si="93"/>
        <v>#N/A</v>
      </c>
      <c r="U175" s="41"/>
      <c r="V175" s="145"/>
      <c r="W175" s="146"/>
      <c r="X175" s="146"/>
      <c r="Y175" s="146"/>
      <c r="Z175" s="144"/>
      <c r="AA175" s="144"/>
      <c r="AB175" s="147"/>
      <c r="AC175" s="148"/>
      <c r="AM175" s="279"/>
      <c r="AN175" s="142"/>
      <c r="AO175" s="283"/>
      <c r="AP175" s="291"/>
      <c r="AQ175" s="291"/>
      <c r="AR175" s="291"/>
      <c r="AS175" s="282" t="s">
        <v>66</v>
      </c>
      <c r="AT175" s="282"/>
      <c r="AU175" s="52" t="e">
        <f t="shared" si="89"/>
        <v>#N/A</v>
      </c>
      <c r="AV175" s="52" t="e">
        <f t="shared" si="90"/>
        <v>#N/A</v>
      </c>
      <c r="AW175" s="156" t="e">
        <f t="shared" si="91"/>
        <v>#N/A</v>
      </c>
      <c r="AX175" s="157" t="e">
        <f t="shared" si="92"/>
        <v>#N/A</v>
      </c>
      <c r="AY175" s="282"/>
      <c r="AZ175" s="282"/>
      <c r="BA175" s="282"/>
      <c r="BB175" s="282"/>
      <c r="BC175" s="164"/>
      <c r="BD175" s="157" t="e">
        <f t="shared" si="94"/>
        <v>#N/A</v>
      </c>
      <c r="BE175" s="160" t="e">
        <f t="shared" si="95"/>
        <v>#N/A</v>
      </c>
      <c r="BF175" s="41"/>
      <c r="BG175" s="145"/>
      <c r="BH175" s="146"/>
      <c r="BI175" s="146"/>
      <c r="BJ175" s="146"/>
      <c r="BK175" s="144"/>
      <c r="BL175" s="144"/>
      <c r="BM175" s="147"/>
      <c r="BN175" s="148"/>
    </row>
    <row r="176" spans="2:66" x14ac:dyDescent="0.3">
      <c r="B176" s="279"/>
      <c r="C176" s="142"/>
      <c r="D176" s="283"/>
      <c r="E176" s="291"/>
      <c r="F176" s="291"/>
      <c r="G176" s="291"/>
      <c r="H176" s="282" t="s">
        <v>66</v>
      </c>
      <c r="I176" s="282"/>
      <c r="J176" s="52" t="e">
        <f t="shared" si="84"/>
        <v>#N/A</v>
      </c>
      <c r="K176" s="52" t="e">
        <f t="shared" si="85"/>
        <v>#N/A</v>
      </c>
      <c r="L176" s="156" t="e">
        <f t="shared" si="86"/>
        <v>#N/A</v>
      </c>
      <c r="M176" s="157" t="e">
        <f t="shared" si="87"/>
        <v>#N/A</v>
      </c>
      <c r="N176" s="282"/>
      <c r="O176" s="282"/>
      <c r="P176" s="282"/>
      <c r="Q176" s="282"/>
      <c r="R176" s="164"/>
      <c r="S176" s="157" t="e">
        <f t="shared" si="88"/>
        <v>#N/A</v>
      </c>
      <c r="T176" s="160" t="e">
        <f t="shared" si="93"/>
        <v>#N/A</v>
      </c>
      <c r="U176" s="41"/>
      <c r="V176" s="280" t="s">
        <v>88</v>
      </c>
      <c r="W176" s="182"/>
      <c r="X176" s="182"/>
      <c r="Y176" s="182"/>
      <c r="Z176" s="281" t="e">
        <f ca="1">1-(Z173/Z172)</f>
        <v>#DIV/0!</v>
      </c>
      <c r="AA176" s="183"/>
      <c r="AB176" s="147"/>
      <c r="AC176" s="148"/>
      <c r="AM176" s="279"/>
      <c r="AN176" s="142"/>
      <c r="AO176" s="283"/>
      <c r="AP176" s="291"/>
      <c r="AQ176" s="291"/>
      <c r="AR176" s="291"/>
      <c r="AS176" s="282" t="s">
        <v>66</v>
      </c>
      <c r="AT176" s="282"/>
      <c r="AU176" s="52" t="e">
        <f t="shared" si="89"/>
        <v>#N/A</v>
      </c>
      <c r="AV176" s="52" t="e">
        <f t="shared" si="90"/>
        <v>#N/A</v>
      </c>
      <c r="AW176" s="156" t="e">
        <f t="shared" si="91"/>
        <v>#N/A</v>
      </c>
      <c r="AX176" s="157" t="e">
        <f t="shared" si="92"/>
        <v>#N/A</v>
      </c>
      <c r="AY176" s="282"/>
      <c r="AZ176" s="282"/>
      <c r="BA176" s="282"/>
      <c r="BB176" s="282"/>
      <c r="BC176" s="164"/>
      <c r="BD176" s="157" t="e">
        <f t="shared" si="94"/>
        <v>#N/A</v>
      </c>
      <c r="BE176" s="160" t="e">
        <f t="shared" si="95"/>
        <v>#N/A</v>
      </c>
      <c r="BF176" s="41"/>
      <c r="BG176" s="280" t="s">
        <v>154</v>
      </c>
      <c r="BH176" s="182"/>
      <c r="BI176" s="182"/>
      <c r="BJ176" s="182"/>
      <c r="BK176" s="281" t="e">
        <f ca="1">1-(BK173/BK172)</f>
        <v>#DIV/0!</v>
      </c>
      <c r="BL176" s="183"/>
      <c r="BM176" s="147"/>
      <c r="BN176" s="148"/>
    </row>
    <row r="177" spans="2:66" x14ac:dyDescent="0.3">
      <c r="B177" s="279"/>
      <c r="C177" s="142"/>
      <c r="D177" s="283"/>
      <c r="E177" s="291"/>
      <c r="F177" s="291"/>
      <c r="G177" s="291"/>
      <c r="H177" s="282" t="s">
        <v>66</v>
      </c>
      <c r="I177" s="282"/>
      <c r="J177" s="52" t="e">
        <f t="shared" si="84"/>
        <v>#N/A</v>
      </c>
      <c r="K177" s="52" t="e">
        <f t="shared" si="85"/>
        <v>#N/A</v>
      </c>
      <c r="L177" s="156" t="e">
        <f t="shared" si="86"/>
        <v>#N/A</v>
      </c>
      <c r="M177" s="157" t="e">
        <f t="shared" si="87"/>
        <v>#N/A</v>
      </c>
      <c r="N177" s="282"/>
      <c r="O177" s="282"/>
      <c r="P177" s="282"/>
      <c r="Q177" s="282"/>
      <c r="R177" s="164"/>
      <c r="S177" s="157" t="e">
        <f t="shared" si="88"/>
        <v>#N/A</v>
      </c>
      <c r="T177" s="160" t="e">
        <f t="shared" si="93"/>
        <v>#N/A</v>
      </c>
      <c r="U177" s="41"/>
      <c r="V177" s="280"/>
      <c r="W177" s="182"/>
      <c r="X177" s="182"/>
      <c r="Y177" s="182"/>
      <c r="Z177" s="281"/>
      <c r="AA177" s="183"/>
      <c r="AB177" s="147"/>
      <c r="AC177" s="148"/>
      <c r="AM177" s="279"/>
      <c r="AN177" s="142"/>
      <c r="AO177" s="283"/>
      <c r="AP177" s="291"/>
      <c r="AQ177" s="291"/>
      <c r="AR177" s="291"/>
      <c r="AS177" s="282" t="s">
        <v>66</v>
      </c>
      <c r="AT177" s="282"/>
      <c r="AU177" s="52" t="e">
        <f t="shared" si="89"/>
        <v>#N/A</v>
      </c>
      <c r="AV177" s="52" t="e">
        <f t="shared" si="90"/>
        <v>#N/A</v>
      </c>
      <c r="AW177" s="156" t="e">
        <f t="shared" si="91"/>
        <v>#N/A</v>
      </c>
      <c r="AX177" s="157" t="e">
        <f t="shared" si="92"/>
        <v>#N/A</v>
      </c>
      <c r="AY177" s="282"/>
      <c r="AZ177" s="282"/>
      <c r="BA177" s="282"/>
      <c r="BB177" s="282"/>
      <c r="BC177" s="164"/>
      <c r="BD177" s="157" t="e">
        <f t="shared" si="94"/>
        <v>#N/A</v>
      </c>
      <c r="BE177" s="160" t="e">
        <f t="shared" si="95"/>
        <v>#N/A</v>
      </c>
      <c r="BF177" s="41"/>
      <c r="BG177" s="280"/>
      <c r="BH177" s="182"/>
      <c r="BI177" s="182"/>
      <c r="BJ177" s="182"/>
      <c r="BK177" s="281"/>
      <c r="BL177" s="183"/>
      <c r="BM177" s="147"/>
      <c r="BN177" s="148"/>
    </row>
    <row r="178" spans="2:66" x14ac:dyDescent="0.3">
      <c r="B178" s="279"/>
      <c r="C178" s="184"/>
      <c r="D178" s="185"/>
      <c r="E178" s="185"/>
      <c r="F178" s="185"/>
      <c r="G178" s="185"/>
      <c r="H178" s="185"/>
      <c r="I178" s="185"/>
      <c r="J178" s="185"/>
      <c r="K178" s="185"/>
      <c r="L178" s="186"/>
      <c r="M178" s="185"/>
      <c r="N178" s="185"/>
      <c r="O178" s="185"/>
      <c r="P178" s="185"/>
      <c r="Q178" s="185"/>
      <c r="R178" s="187"/>
      <c r="S178" s="185"/>
      <c r="T178" s="188"/>
      <c r="U178" s="185"/>
      <c r="V178" s="189"/>
      <c r="W178" s="190"/>
      <c r="X178" s="190"/>
      <c r="Y178" s="190"/>
      <c r="Z178" s="187"/>
      <c r="AA178" s="187"/>
      <c r="AB178" s="191"/>
      <c r="AC178" s="192"/>
      <c r="AM178" s="279"/>
      <c r="AN178" s="184"/>
      <c r="AO178" s="185"/>
      <c r="AP178" s="185"/>
      <c r="AQ178" s="185"/>
      <c r="AR178" s="185"/>
      <c r="AS178" s="185"/>
      <c r="AT178" s="185"/>
      <c r="AU178" s="185"/>
      <c r="AV178" s="185"/>
      <c r="AW178" s="186"/>
      <c r="AX178" s="185"/>
      <c r="AY178" s="185"/>
      <c r="AZ178" s="185"/>
      <c r="BA178" s="185"/>
      <c r="BB178" s="185"/>
      <c r="BC178" s="187"/>
      <c r="BD178" s="185"/>
      <c r="BE178" s="188"/>
      <c r="BF178" s="185"/>
      <c r="BG178" s="189"/>
      <c r="BH178" s="190"/>
      <c r="BI178" s="190"/>
      <c r="BJ178" s="190"/>
      <c r="BK178" s="187"/>
      <c r="BL178" s="187"/>
      <c r="BM178" s="191"/>
      <c r="BN178" s="192"/>
    </row>
    <row r="179" spans="2:66" x14ac:dyDescent="0.3"/>
    <row r="180" spans="2:66" x14ac:dyDescent="0.3">
      <c r="B180" s="279" t="s">
        <v>155</v>
      </c>
      <c r="C180" s="133"/>
      <c r="D180" s="134"/>
      <c r="E180" s="134"/>
      <c r="F180" s="134"/>
      <c r="G180" s="134"/>
      <c r="H180" s="134"/>
      <c r="I180" s="134"/>
      <c r="J180" s="134"/>
      <c r="K180" s="134"/>
      <c r="L180" s="135"/>
      <c r="M180" s="134"/>
      <c r="N180" s="134"/>
      <c r="O180" s="134"/>
      <c r="P180" s="134"/>
      <c r="Q180" s="134"/>
      <c r="R180" s="136"/>
      <c r="S180" s="134"/>
      <c r="T180" s="137"/>
      <c r="U180" s="134"/>
      <c r="V180" s="138"/>
      <c r="W180" s="139"/>
      <c r="X180" s="139"/>
      <c r="Y180" s="139"/>
      <c r="Z180" s="136"/>
      <c r="AA180" s="136"/>
      <c r="AB180" s="140"/>
      <c r="AC180" s="141"/>
      <c r="AM180" s="279" t="s">
        <v>156</v>
      </c>
      <c r="AN180" s="133"/>
      <c r="AO180" s="134"/>
      <c r="AP180" s="134"/>
      <c r="AQ180" s="134"/>
      <c r="AR180" s="134"/>
      <c r="AS180" s="134"/>
      <c r="AT180" s="134"/>
      <c r="AU180" s="134"/>
      <c r="AV180" s="134"/>
      <c r="AW180" s="135"/>
      <c r="AX180" s="134"/>
      <c r="AY180" s="134"/>
      <c r="AZ180" s="134"/>
      <c r="BA180" s="134"/>
      <c r="BB180" s="134"/>
      <c r="BC180" s="136"/>
      <c r="BD180" s="134"/>
      <c r="BE180" s="137"/>
      <c r="BF180" s="134"/>
      <c r="BG180" s="138"/>
      <c r="BH180" s="139"/>
      <c r="BI180" s="139"/>
      <c r="BJ180" s="139"/>
      <c r="BK180" s="136"/>
      <c r="BL180" s="136"/>
      <c r="BM180" s="140"/>
      <c r="BN180" s="141"/>
    </row>
    <row r="181" spans="2:66" ht="15" customHeight="1" x14ac:dyDescent="0.3">
      <c r="B181" s="279"/>
      <c r="C181" s="142"/>
      <c r="D181" s="41"/>
      <c r="E181" s="41"/>
      <c r="F181" s="41"/>
      <c r="G181" s="41"/>
      <c r="H181" s="41"/>
      <c r="I181" s="41"/>
      <c r="J181" s="41"/>
      <c r="K181" s="41"/>
      <c r="L181" s="143"/>
      <c r="M181" s="41"/>
      <c r="N181" s="41"/>
      <c r="O181" s="41"/>
      <c r="P181" s="41"/>
      <c r="Q181" s="41"/>
      <c r="R181" s="144"/>
      <c r="S181" s="41"/>
      <c r="T181" s="39"/>
      <c r="U181" s="41"/>
      <c r="V181" s="145"/>
      <c r="W181" s="146"/>
      <c r="X181" s="146"/>
      <c r="Y181" s="146"/>
      <c r="Z181" s="144"/>
      <c r="AA181" s="144"/>
      <c r="AB181" s="147"/>
      <c r="AC181" s="148"/>
      <c r="AM181" s="279"/>
      <c r="AN181" s="142"/>
      <c r="AO181" s="41"/>
      <c r="AP181" s="41"/>
      <c r="AQ181" s="41"/>
      <c r="AR181" s="41"/>
      <c r="AS181" s="41"/>
      <c r="AT181" s="41"/>
      <c r="AU181" s="41"/>
      <c r="AV181" s="41"/>
      <c r="AW181" s="143"/>
      <c r="AX181" s="41"/>
      <c r="AY181" s="41"/>
      <c r="AZ181" s="41"/>
      <c r="BA181" s="41"/>
      <c r="BB181" s="41"/>
      <c r="BC181" s="144"/>
      <c r="BD181" s="41"/>
      <c r="BE181" s="39"/>
      <c r="BF181" s="41"/>
      <c r="BG181" s="145"/>
      <c r="BH181" s="146"/>
      <c r="BI181" s="146"/>
      <c r="BJ181" s="146"/>
      <c r="BK181" s="144"/>
      <c r="BL181" s="144"/>
      <c r="BM181" s="147"/>
      <c r="BN181" s="148"/>
    </row>
    <row r="182" spans="2:66" x14ac:dyDescent="0.3">
      <c r="B182" s="279"/>
      <c r="C182" s="142"/>
      <c r="D182" s="283" t="s">
        <v>61</v>
      </c>
      <c r="E182" s="284" t="s">
        <v>62</v>
      </c>
      <c r="F182" s="284" t="s">
        <v>65</v>
      </c>
      <c r="G182" s="284"/>
      <c r="H182" s="284" t="s">
        <v>0</v>
      </c>
      <c r="I182" s="284"/>
      <c r="J182" s="285" t="s">
        <v>69</v>
      </c>
      <c r="K182" s="285"/>
      <c r="L182" s="285"/>
      <c r="M182" s="285"/>
      <c r="N182" s="284" t="s">
        <v>49</v>
      </c>
      <c r="O182" s="284"/>
      <c r="P182" s="284" t="s">
        <v>50</v>
      </c>
      <c r="Q182" s="286"/>
      <c r="R182" s="287" t="s">
        <v>79</v>
      </c>
      <c r="S182" s="288"/>
      <c r="T182" s="288" t="s">
        <v>80</v>
      </c>
      <c r="U182" s="41"/>
      <c r="V182" s="149" t="s">
        <v>81</v>
      </c>
      <c r="W182" s="150"/>
      <c r="X182" s="150"/>
      <c r="Y182" s="150"/>
      <c r="Z182" s="150"/>
      <c r="AA182" s="150"/>
      <c r="AB182" s="151"/>
      <c r="AC182" s="152"/>
      <c r="AM182" s="279"/>
      <c r="AN182" s="142"/>
      <c r="AO182" s="283" t="s">
        <v>97</v>
      </c>
      <c r="AP182" s="284" t="s">
        <v>98</v>
      </c>
      <c r="AQ182" s="284" t="s">
        <v>65</v>
      </c>
      <c r="AR182" s="284"/>
      <c r="AS182" s="284" t="s">
        <v>0</v>
      </c>
      <c r="AT182" s="284"/>
      <c r="AU182" s="285" t="s">
        <v>69</v>
      </c>
      <c r="AV182" s="285"/>
      <c r="AW182" s="285"/>
      <c r="AX182" s="285"/>
      <c r="AY182" s="284" t="s">
        <v>49</v>
      </c>
      <c r="AZ182" s="284"/>
      <c r="BA182" s="284" t="s">
        <v>50</v>
      </c>
      <c r="BB182" s="286"/>
      <c r="BC182" s="287" t="s">
        <v>79</v>
      </c>
      <c r="BD182" s="288"/>
      <c r="BE182" s="288" t="s">
        <v>80</v>
      </c>
      <c r="BF182" s="41"/>
      <c r="BG182" s="149" t="s">
        <v>81</v>
      </c>
      <c r="BH182" s="150"/>
      <c r="BI182" s="150"/>
      <c r="BJ182" s="150"/>
      <c r="BK182" s="150"/>
      <c r="BL182" s="150"/>
      <c r="BM182" s="151"/>
      <c r="BN182" s="152"/>
    </row>
    <row r="183" spans="2:66" x14ac:dyDescent="0.3">
      <c r="B183" s="279"/>
      <c r="C183" s="142"/>
      <c r="D183" s="283"/>
      <c r="E183" s="284"/>
      <c r="F183" s="284"/>
      <c r="G183" s="284"/>
      <c r="H183" s="284"/>
      <c r="I183" s="284"/>
      <c r="J183" s="52" t="s">
        <v>1</v>
      </c>
      <c r="K183" s="52" t="s">
        <v>67</v>
      </c>
      <c r="L183" s="285" t="s">
        <v>70</v>
      </c>
      <c r="M183" s="285"/>
      <c r="N183" s="284"/>
      <c r="O183" s="284"/>
      <c r="P183" s="284"/>
      <c r="Q183" s="286"/>
      <c r="R183" s="289"/>
      <c r="S183" s="290"/>
      <c r="T183" s="290"/>
      <c r="U183" s="41"/>
      <c r="V183" s="153"/>
      <c r="W183" s="154"/>
      <c r="X183" s="154"/>
      <c r="Y183" s="154"/>
      <c r="Z183" s="154"/>
      <c r="AA183" s="154"/>
      <c r="AB183" s="155"/>
      <c r="AC183" s="152"/>
      <c r="AM183" s="279"/>
      <c r="AN183" s="142"/>
      <c r="AO183" s="283"/>
      <c r="AP183" s="284"/>
      <c r="AQ183" s="284"/>
      <c r="AR183" s="284"/>
      <c r="AS183" s="284"/>
      <c r="AT183" s="284"/>
      <c r="AU183" s="52" t="s">
        <v>1</v>
      </c>
      <c r="AV183" s="52" t="s">
        <v>67</v>
      </c>
      <c r="AW183" s="285" t="s">
        <v>70</v>
      </c>
      <c r="AX183" s="285"/>
      <c r="AY183" s="284"/>
      <c r="AZ183" s="284"/>
      <c r="BA183" s="284"/>
      <c r="BB183" s="286"/>
      <c r="BC183" s="289"/>
      <c r="BD183" s="290"/>
      <c r="BE183" s="290"/>
      <c r="BF183" s="41"/>
      <c r="BG183" s="153"/>
      <c r="BH183" s="154"/>
      <c r="BI183" s="154"/>
      <c r="BJ183" s="154"/>
      <c r="BK183" s="154"/>
      <c r="BL183" s="154"/>
      <c r="BM183" s="155"/>
      <c r="BN183" s="152"/>
    </row>
    <row r="184" spans="2:66" x14ac:dyDescent="0.3">
      <c r="B184" s="279"/>
      <c r="C184" s="142"/>
      <c r="D184" s="283"/>
      <c r="E184" s="291"/>
      <c r="F184" s="291"/>
      <c r="G184" s="291"/>
      <c r="H184" s="282" t="s">
        <v>66</v>
      </c>
      <c r="I184" s="282"/>
      <c r="J184" s="52" t="e">
        <f t="shared" ref="J184:J198" si="96">VLOOKUP(H184,$AF$2:$AJ$7,4,FALSE)</f>
        <v>#N/A</v>
      </c>
      <c r="K184" s="52" t="e">
        <f t="shared" ref="K184:K198" si="97">VLOOKUP(H184,$AF$2:$AJ$7,5,FALSE)</f>
        <v>#N/A</v>
      </c>
      <c r="L184" s="156" t="e">
        <f t="shared" ref="L184:L198" si="98">VLOOKUP(H184,$AF$2:$AJ$7,2,FALSE)</f>
        <v>#N/A</v>
      </c>
      <c r="M184" s="157" t="e">
        <f t="shared" ref="M184:M198" si="99">VLOOKUP(H184,$AF$2:$AI$7,3,FALSE)</f>
        <v>#N/A</v>
      </c>
      <c r="N184" s="282"/>
      <c r="O184" s="282"/>
      <c r="P184" s="282"/>
      <c r="Q184" s="282"/>
      <c r="R184" s="158"/>
      <c r="S184" s="159" t="e">
        <f t="shared" ref="S184:S198" si="100">VLOOKUP(H184,$AF$2:$AI$7,3,FALSE)</f>
        <v>#N/A</v>
      </c>
      <c r="T184" s="160" t="e">
        <f>1-(R184/L184)</f>
        <v>#N/A</v>
      </c>
      <c r="U184" s="41"/>
      <c r="V184" s="161" t="s">
        <v>0</v>
      </c>
      <c r="W184" s="162" t="s">
        <v>84</v>
      </c>
      <c r="X184" s="163" t="s">
        <v>1</v>
      </c>
      <c r="Y184" s="292" t="s">
        <v>82</v>
      </c>
      <c r="Z184" s="293"/>
      <c r="AA184" s="294" t="s">
        <v>83</v>
      </c>
      <c r="AB184" s="295"/>
      <c r="AC184" s="148"/>
      <c r="AM184" s="279"/>
      <c r="AN184" s="142"/>
      <c r="AO184" s="283"/>
      <c r="AP184" s="291"/>
      <c r="AQ184" s="291">
        <v>4</v>
      </c>
      <c r="AR184" s="291"/>
      <c r="AS184" s="282" t="s">
        <v>66</v>
      </c>
      <c r="AT184" s="282"/>
      <c r="AU184" s="52" t="e">
        <f t="shared" ref="AU184:AU198" si="101">VLOOKUP(AS184,$AF$2:$AJ$7,4,FALSE)</f>
        <v>#N/A</v>
      </c>
      <c r="AV184" s="52" t="e">
        <f t="shared" ref="AV184:AV198" si="102">VLOOKUP(AS184,$AF$2:$AJ$7,5,FALSE)</f>
        <v>#N/A</v>
      </c>
      <c r="AW184" s="156" t="e">
        <f t="shared" ref="AW184:AW198" si="103">VLOOKUP(AS184,$AF$2:$AJ$7,2,FALSE)</f>
        <v>#N/A</v>
      </c>
      <c r="AX184" s="157" t="e">
        <f t="shared" ref="AX184:AX198" si="104">VLOOKUP(AS184,$AF$2:$AI$7,3,FALSE)</f>
        <v>#N/A</v>
      </c>
      <c r="AY184" s="282"/>
      <c r="AZ184" s="282"/>
      <c r="BA184" s="282"/>
      <c r="BB184" s="282"/>
      <c r="BC184" s="158"/>
      <c r="BD184" s="159" t="e">
        <f>VLOOKUP(AS184,$AF$2:$AI$7,3,FALSE)</f>
        <v>#N/A</v>
      </c>
      <c r="BE184" s="160" t="e">
        <f>1-(BC184/AW184)</f>
        <v>#N/A</v>
      </c>
      <c r="BF184" s="41"/>
      <c r="BG184" s="161" t="s">
        <v>0</v>
      </c>
      <c r="BH184" s="162" t="s">
        <v>84</v>
      </c>
      <c r="BI184" s="163" t="s">
        <v>1</v>
      </c>
      <c r="BJ184" s="292" t="s">
        <v>82</v>
      </c>
      <c r="BK184" s="293"/>
      <c r="BL184" s="294" t="s">
        <v>83</v>
      </c>
      <c r="BM184" s="295"/>
      <c r="BN184" s="148"/>
    </row>
    <row r="185" spans="2:66" x14ac:dyDescent="0.3">
      <c r="B185" s="279"/>
      <c r="C185" s="142"/>
      <c r="D185" s="283"/>
      <c r="E185" s="291"/>
      <c r="F185" s="291"/>
      <c r="G185" s="291"/>
      <c r="H185" s="282" t="s">
        <v>66</v>
      </c>
      <c r="I185" s="282"/>
      <c r="J185" s="52" t="e">
        <f t="shared" si="96"/>
        <v>#N/A</v>
      </c>
      <c r="K185" s="52" t="e">
        <f t="shared" si="97"/>
        <v>#N/A</v>
      </c>
      <c r="L185" s="156" t="e">
        <f t="shared" si="98"/>
        <v>#N/A</v>
      </c>
      <c r="M185" s="157" t="e">
        <f t="shared" si="99"/>
        <v>#N/A</v>
      </c>
      <c r="N185" s="282"/>
      <c r="O185" s="282"/>
      <c r="P185" s="282"/>
      <c r="Q185" s="282"/>
      <c r="R185" s="164"/>
      <c r="S185" s="157" t="e">
        <f t="shared" si="100"/>
        <v>#N/A</v>
      </c>
      <c r="T185" s="160" t="e">
        <f t="shared" ref="T185:T198" si="105">1-(R185/L185)</f>
        <v>#N/A</v>
      </c>
      <c r="U185" s="41"/>
      <c r="V185" s="165" t="s">
        <v>29</v>
      </c>
      <c r="W185" s="166">
        <f>'Info Base'!$B$8</f>
        <v>8</v>
      </c>
      <c r="X185" s="166">
        <f>'Info Base'!$C$8</f>
        <v>1</v>
      </c>
      <c r="Y185" s="167" t="e">
        <f ca="1">AVERAGEIF(H184:I198,$AF$2,L184:L198)</f>
        <v>#DIV/0!</v>
      </c>
      <c r="Z185" s="167" t="e">
        <f ca="1">Y185*X185*W185*F184</f>
        <v>#DIV/0!</v>
      </c>
      <c r="AA185" s="168" t="e">
        <f ca="1">AVERAGEIF(H184:I198,$AF$2,R184:R198)</f>
        <v>#DIV/0!</v>
      </c>
      <c r="AB185" s="168" t="e">
        <f ca="1">AA185*X185*W185*F184</f>
        <v>#DIV/0!</v>
      </c>
      <c r="AC185" s="148"/>
      <c r="AM185" s="279"/>
      <c r="AN185" s="142"/>
      <c r="AO185" s="283"/>
      <c r="AP185" s="291"/>
      <c r="AQ185" s="291"/>
      <c r="AR185" s="291"/>
      <c r="AS185" s="282" t="s">
        <v>66</v>
      </c>
      <c r="AT185" s="282"/>
      <c r="AU185" s="52" t="e">
        <f t="shared" si="101"/>
        <v>#N/A</v>
      </c>
      <c r="AV185" s="52" t="e">
        <f t="shared" si="102"/>
        <v>#N/A</v>
      </c>
      <c r="AW185" s="156" t="e">
        <f t="shared" si="103"/>
        <v>#N/A</v>
      </c>
      <c r="AX185" s="157" t="e">
        <f t="shared" si="104"/>
        <v>#N/A</v>
      </c>
      <c r="AY185" s="282"/>
      <c r="AZ185" s="282"/>
      <c r="BA185" s="282"/>
      <c r="BB185" s="282"/>
      <c r="BC185" s="164"/>
      <c r="BD185" s="157" t="e">
        <f t="shared" ref="BD185:BD198" si="106">VLOOKUP(AS185,$AF$2:$AI$7,3,FALSE)</f>
        <v>#N/A</v>
      </c>
      <c r="BE185" s="160" t="e">
        <f t="shared" ref="BE185:BE198" si="107">1-(BC185/AW185)</f>
        <v>#N/A</v>
      </c>
      <c r="BF185" s="41"/>
      <c r="BG185" s="165" t="s">
        <v>29</v>
      </c>
      <c r="BH185" s="166">
        <f>'Info Base'!$B$8</f>
        <v>8</v>
      </c>
      <c r="BI185" s="166">
        <f>'Info Base'!$C$8</f>
        <v>1</v>
      </c>
      <c r="BJ185" s="167" t="e">
        <f ca="1">AVERAGEIF(AS184:AT198,$AF$2,AW184:AW198)</f>
        <v>#DIV/0!</v>
      </c>
      <c r="BK185" s="167" t="e">
        <f ca="1">BJ185*BI185*BH185*AQ184</f>
        <v>#DIV/0!</v>
      </c>
      <c r="BL185" s="168" t="e">
        <f ca="1">AVERAGEIF(AS184:AT198,$AF$2,BC184:BC198)</f>
        <v>#DIV/0!</v>
      </c>
      <c r="BM185" s="168" t="e">
        <f ca="1">BL185*BI185*BH185*AQ184</f>
        <v>#DIV/0!</v>
      </c>
      <c r="BN185" s="148"/>
    </row>
    <row r="186" spans="2:66" x14ac:dyDescent="0.3">
      <c r="B186" s="279"/>
      <c r="C186" s="142"/>
      <c r="D186" s="283"/>
      <c r="E186" s="291"/>
      <c r="F186" s="291"/>
      <c r="G186" s="291"/>
      <c r="H186" s="282" t="s">
        <v>66</v>
      </c>
      <c r="I186" s="282"/>
      <c r="J186" s="52" t="e">
        <f t="shared" si="96"/>
        <v>#N/A</v>
      </c>
      <c r="K186" s="52" t="e">
        <f t="shared" si="97"/>
        <v>#N/A</v>
      </c>
      <c r="L186" s="156" t="e">
        <f t="shared" si="98"/>
        <v>#N/A</v>
      </c>
      <c r="M186" s="157" t="e">
        <f t="shared" si="99"/>
        <v>#N/A</v>
      </c>
      <c r="N186" s="282"/>
      <c r="O186" s="282"/>
      <c r="P186" s="282"/>
      <c r="Q186" s="282"/>
      <c r="R186" s="164"/>
      <c r="S186" s="157" t="e">
        <f t="shared" si="100"/>
        <v>#N/A</v>
      </c>
      <c r="T186" s="160" t="e">
        <f t="shared" si="105"/>
        <v>#N/A</v>
      </c>
      <c r="U186" s="41"/>
      <c r="V186" s="165" t="s">
        <v>30</v>
      </c>
      <c r="W186" s="166">
        <v>1</v>
      </c>
      <c r="X186" s="166">
        <f>'Info Base'!$C$7</f>
        <v>5</v>
      </c>
      <c r="Y186" s="167" t="e">
        <f ca="1">AVERAGEIF(H184:I198,$AF$3,L184:L198)</f>
        <v>#DIV/0!</v>
      </c>
      <c r="Z186" s="167" t="e">
        <f ca="1">Y186*X186*W186*F184</f>
        <v>#DIV/0!</v>
      </c>
      <c r="AA186" s="168" t="e">
        <f ca="1">AVERAGEIF(H184:I198,$AF$3,R184:R198)</f>
        <v>#DIV/0!</v>
      </c>
      <c r="AB186" s="168" t="e">
        <f ca="1">AA186*X186*W186*F184</f>
        <v>#DIV/0!</v>
      </c>
      <c r="AC186" s="148"/>
      <c r="AM186" s="279"/>
      <c r="AN186" s="142"/>
      <c r="AO186" s="283"/>
      <c r="AP186" s="291"/>
      <c r="AQ186" s="291"/>
      <c r="AR186" s="291"/>
      <c r="AS186" s="282" t="s">
        <v>66</v>
      </c>
      <c r="AT186" s="282"/>
      <c r="AU186" s="52" t="e">
        <f t="shared" si="101"/>
        <v>#N/A</v>
      </c>
      <c r="AV186" s="52" t="e">
        <f t="shared" si="102"/>
        <v>#N/A</v>
      </c>
      <c r="AW186" s="156" t="e">
        <f t="shared" si="103"/>
        <v>#N/A</v>
      </c>
      <c r="AX186" s="157" t="e">
        <f t="shared" si="104"/>
        <v>#N/A</v>
      </c>
      <c r="AY186" s="282"/>
      <c r="AZ186" s="282"/>
      <c r="BA186" s="282"/>
      <c r="BB186" s="282"/>
      <c r="BC186" s="164"/>
      <c r="BD186" s="157" t="e">
        <f t="shared" si="106"/>
        <v>#N/A</v>
      </c>
      <c r="BE186" s="160" t="e">
        <f t="shared" si="107"/>
        <v>#N/A</v>
      </c>
      <c r="BF186" s="41"/>
      <c r="BG186" s="165" t="s">
        <v>30</v>
      </c>
      <c r="BH186" s="166">
        <v>1</v>
      </c>
      <c r="BI186" s="166">
        <f>'Info Base'!$C$7</f>
        <v>5</v>
      </c>
      <c r="BJ186" s="167" t="e">
        <f ca="1">AVERAGEIF(AS184:AT198,$AF$3,AW184:AW198)</f>
        <v>#DIV/0!</v>
      </c>
      <c r="BK186" s="167" t="e">
        <f ca="1">BJ186*BI186*BH186*AQ184</f>
        <v>#DIV/0!</v>
      </c>
      <c r="BL186" s="168" t="e">
        <f ca="1">AVERAGEIF(AS184:AT198,$AF$3,BC184:BC198)</f>
        <v>#DIV/0!</v>
      </c>
      <c r="BM186" s="168" t="e">
        <f ca="1">BL186*BI186*BH186*AQ184</f>
        <v>#DIV/0!</v>
      </c>
      <c r="BN186" s="148"/>
    </row>
    <row r="187" spans="2:66" x14ac:dyDescent="0.3">
      <c r="B187" s="279"/>
      <c r="C187" s="142"/>
      <c r="D187" s="283"/>
      <c r="E187" s="291"/>
      <c r="F187" s="291"/>
      <c r="G187" s="291"/>
      <c r="H187" s="282" t="s">
        <v>66</v>
      </c>
      <c r="I187" s="282"/>
      <c r="J187" s="52" t="e">
        <f t="shared" si="96"/>
        <v>#N/A</v>
      </c>
      <c r="K187" s="52" t="e">
        <f t="shared" si="97"/>
        <v>#N/A</v>
      </c>
      <c r="L187" s="156" t="e">
        <f t="shared" si="98"/>
        <v>#N/A</v>
      </c>
      <c r="M187" s="157" t="e">
        <f t="shared" si="99"/>
        <v>#N/A</v>
      </c>
      <c r="N187" s="282"/>
      <c r="O187" s="282"/>
      <c r="P187" s="282"/>
      <c r="Q187" s="282"/>
      <c r="R187" s="164"/>
      <c r="S187" s="157" t="e">
        <f t="shared" si="100"/>
        <v>#N/A</v>
      </c>
      <c r="T187" s="160" t="e">
        <f t="shared" si="105"/>
        <v>#N/A</v>
      </c>
      <c r="U187" s="169"/>
      <c r="V187" s="165" t="s">
        <v>31</v>
      </c>
      <c r="W187" s="166">
        <v>1</v>
      </c>
      <c r="X187" s="166">
        <v>0</v>
      </c>
      <c r="Y187" s="166"/>
      <c r="Z187" s="170">
        <v>0</v>
      </c>
      <c r="AA187" s="170"/>
      <c r="AB187" s="171">
        <v>0</v>
      </c>
      <c r="AC187" s="148"/>
      <c r="AM187" s="279"/>
      <c r="AN187" s="142"/>
      <c r="AO187" s="283"/>
      <c r="AP187" s="291"/>
      <c r="AQ187" s="291"/>
      <c r="AR187" s="291"/>
      <c r="AS187" s="282" t="s">
        <v>66</v>
      </c>
      <c r="AT187" s="282"/>
      <c r="AU187" s="52" t="e">
        <f t="shared" si="101"/>
        <v>#N/A</v>
      </c>
      <c r="AV187" s="52" t="e">
        <f t="shared" si="102"/>
        <v>#N/A</v>
      </c>
      <c r="AW187" s="156" t="e">
        <f t="shared" si="103"/>
        <v>#N/A</v>
      </c>
      <c r="AX187" s="157" t="e">
        <f t="shared" si="104"/>
        <v>#N/A</v>
      </c>
      <c r="AY187" s="282"/>
      <c r="AZ187" s="282"/>
      <c r="BA187" s="282"/>
      <c r="BB187" s="282"/>
      <c r="BC187" s="164"/>
      <c r="BD187" s="157" t="e">
        <f t="shared" si="106"/>
        <v>#N/A</v>
      </c>
      <c r="BE187" s="160" t="e">
        <f t="shared" si="107"/>
        <v>#N/A</v>
      </c>
      <c r="BF187" s="169"/>
      <c r="BG187" s="165" t="s">
        <v>31</v>
      </c>
      <c r="BH187" s="166">
        <v>1</v>
      </c>
      <c r="BI187" s="166">
        <v>0</v>
      </c>
      <c r="BJ187" s="166"/>
      <c r="BK187" s="170">
        <v>0</v>
      </c>
      <c r="BL187" s="170"/>
      <c r="BM187" s="171">
        <v>0</v>
      </c>
      <c r="BN187" s="148"/>
    </row>
    <row r="188" spans="2:66" x14ac:dyDescent="0.3">
      <c r="B188" s="279"/>
      <c r="C188" s="142"/>
      <c r="D188" s="283"/>
      <c r="E188" s="291"/>
      <c r="F188" s="291"/>
      <c r="G188" s="291"/>
      <c r="H188" s="282" t="s">
        <v>66</v>
      </c>
      <c r="I188" s="282"/>
      <c r="J188" s="52" t="e">
        <f t="shared" si="96"/>
        <v>#N/A</v>
      </c>
      <c r="K188" s="52" t="e">
        <f t="shared" si="97"/>
        <v>#N/A</v>
      </c>
      <c r="L188" s="156" t="e">
        <f t="shared" si="98"/>
        <v>#N/A</v>
      </c>
      <c r="M188" s="157" t="e">
        <f t="shared" si="99"/>
        <v>#N/A</v>
      </c>
      <c r="N188" s="282"/>
      <c r="O188" s="282"/>
      <c r="P188" s="282"/>
      <c r="Q188" s="282"/>
      <c r="R188" s="164"/>
      <c r="S188" s="157" t="e">
        <f t="shared" si="100"/>
        <v>#N/A</v>
      </c>
      <c r="T188" s="160" t="e">
        <f t="shared" si="105"/>
        <v>#N/A</v>
      </c>
      <c r="U188" s="41"/>
      <c r="V188" s="165" t="s">
        <v>6</v>
      </c>
      <c r="W188" s="166">
        <f>'Info Base'!$B$9</f>
        <v>1</v>
      </c>
      <c r="X188" s="166">
        <f>'Info Base'!$C$9</f>
        <v>5</v>
      </c>
      <c r="Y188" s="167" t="e">
        <f ca="1">AVERAGEIF(H184:I198,$AF$5,L184:L198)</f>
        <v>#DIV/0!</v>
      </c>
      <c r="Z188" s="167" t="e">
        <f ca="1">Y188*X188*W188*F184</f>
        <v>#DIV/0!</v>
      </c>
      <c r="AA188" s="168" t="e">
        <f ca="1">AVERAGEIF(H184:I198,$AF$5,R184:R198)</f>
        <v>#DIV/0!</v>
      </c>
      <c r="AB188" s="168" t="e">
        <f ca="1">AA188*X188*W188*F184</f>
        <v>#DIV/0!</v>
      </c>
      <c r="AC188" s="148"/>
      <c r="AM188" s="279"/>
      <c r="AN188" s="142"/>
      <c r="AO188" s="283"/>
      <c r="AP188" s="291"/>
      <c r="AQ188" s="291"/>
      <c r="AR188" s="291"/>
      <c r="AS188" s="282" t="s">
        <v>66</v>
      </c>
      <c r="AT188" s="282"/>
      <c r="AU188" s="52" t="e">
        <f t="shared" si="101"/>
        <v>#N/A</v>
      </c>
      <c r="AV188" s="52" t="e">
        <f t="shared" si="102"/>
        <v>#N/A</v>
      </c>
      <c r="AW188" s="156" t="e">
        <f t="shared" si="103"/>
        <v>#N/A</v>
      </c>
      <c r="AX188" s="157" t="e">
        <f t="shared" si="104"/>
        <v>#N/A</v>
      </c>
      <c r="AY188" s="282"/>
      <c r="AZ188" s="282"/>
      <c r="BA188" s="282"/>
      <c r="BB188" s="282"/>
      <c r="BC188" s="164"/>
      <c r="BD188" s="157" t="e">
        <f t="shared" si="106"/>
        <v>#N/A</v>
      </c>
      <c r="BE188" s="160" t="e">
        <f t="shared" si="107"/>
        <v>#N/A</v>
      </c>
      <c r="BF188" s="41"/>
      <c r="BG188" s="165" t="s">
        <v>6</v>
      </c>
      <c r="BH188" s="166">
        <f>'Info Base'!$B$9</f>
        <v>1</v>
      </c>
      <c r="BI188" s="166">
        <f>'Info Base'!$C$9</f>
        <v>5</v>
      </c>
      <c r="BJ188" s="167" t="e">
        <f ca="1">AVERAGEIF(AS184:AT198,$AF$5,AW184:AW198)</f>
        <v>#DIV/0!</v>
      </c>
      <c r="BK188" s="167" t="e">
        <f ca="1">BJ188*BI188*BH188*AQ184</f>
        <v>#DIV/0!</v>
      </c>
      <c r="BL188" s="168" t="e">
        <f ca="1">AVERAGEIF(AS184:AT198,$AF$5,BC184:BC198)</f>
        <v>#DIV/0!</v>
      </c>
      <c r="BM188" s="168" t="e">
        <f ca="1">BL188*BI188*BH188*AQ184</f>
        <v>#DIV/0!</v>
      </c>
      <c r="BN188" s="148"/>
    </row>
    <row r="189" spans="2:66" x14ac:dyDescent="0.3">
      <c r="B189" s="279"/>
      <c r="C189" s="142"/>
      <c r="D189" s="283"/>
      <c r="E189" s="291"/>
      <c r="F189" s="291"/>
      <c r="G189" s="291"/>
      <c r="H189" s="282" t="s">
        <v>66</v>
      </c>
      <c r="I189" s="282"/>
      <c r="J189" s="52" t="e">
        <f t="shared" si="96"/>
        <v>#N/A</v>
      </c>
      <c r="K189" s="52" t="e">
        <f t="shared" si="97"/>
        <v>#N/A</v>
      </c>
      <c r="L189" s="156" t="e">
        <f t="shared" si="98"/>
        <v>#N/A</v>
      </c>
      <c r="M189" s="157" t="e">
        <f t="shared" si="99"/>
        <v>#N/A</v>
      </c>
      <c r="N189" s="282"/>
      <c r="O189" s="282"/>
      <c r="P189" s="282"/>
      <c r="Q189" s="282"/>
      <c r="R189" s="164"/>
      <c r="S189" s="157" t="e">
        <f t="shared" si="100"/>
        <v>#N/A</v>
      </c>
      <c r="T189" s="160" t="e">
        <f t="shared" si="105"/>
        <v>#N/A</v>
      </c>
      <c r="U189" s="41"/>
      <c r="V189" s="172" t="s">
        <v>7</v>
      </c>
      <c r="W189" s="173">
        <f>'Info Base'!$B$10</f>
        <v>1</v>
      </c>
      <c r="X189" s="173">
        <f>'Info Base'!$C$10</f>
        <v>4</v>
      </c>
      <c r="Y189" s="167" t="e">
        <f ca="1">AVERAGEIF(H184:I198,$AF$6,L184:L198)</f>
        <v>#DIV/0!</v>
      </c>
      <c r="Z189" s="167" t="e">
        <f ca="1">Y189*X189*W189*F184</f>
        <v>#DIV/0!</v>
      </c>
      <c r="AA189" s="168" t="e">
        <f ca="1">AVERAGEIF(H184:I198,$AF$6,R184:R198)</f>
        <v>#DIV/0!</v>
      </c>
      <c r="AB189" s="168" t="e">
        <f ca="1">AA189*X189*W189*F184</f>
        <v>#DIV/0!</v>
      </c>
      <c r="AC189" s="148"/>
      <c r="AM189" s="279"/>
      <c r="AN189" s="142"/>
      <c r="AO189" s="283"/>
      <c r="AP189" s="291"/>
      <c r="AQ189" s="291"/>
      <c r="AR189" s="291"/>
      <c r="AS189" s="282" t="s">
        <v>66</v>
      </c>
      <c r="AT189" s="282"/>
      <c r="AU189" s="52" t="e">
        <f t="shared" si="101"/>
        <v>#N/A</v>
      </c>
      <c r="AV189" s="52" t="e">
        <f t="shared" si="102"/>
        <v>#N/A</v>
      </c>
      <c r="AW189" s="156" t="e">
        <f t="shared" si="103"/>
        <v>#N/A</v>
      </c>
      <c r="AX189" s="157" t="e">
        <f t="shared" si="104"/>
        <v>#N/A</v>
      </c>
      <c r="AY189" s="282"/>
      <c r="AZ189" s="282"/>
      <c r="BA189" s="282"/>
      <c r="BB189" s="282"/>
      <c r="BC189" s="164"/>
      <c r="BD189" s="157" t="e">
        <f t="shared" si="106"/>
        <v>#N/A</v>
      </c>
      <c r="BE189" s="160" t="e">
        <f t="shared" si="107"/>
        <v>#N/A</v>
      </c>
      <c r="BF189" s="41"/>
      <c r="BG189" s="172" t="s">
        <v>7</v>
      </c>
      <c r="BH189" s="173">
        <f>'Info Base'!$B$10</f>
        <v>1</v>
      </c>
      <c r="BI189" s="173">
        <f>'Info Base'!$C$10</f>
        <v>4</v>
      </c>
      <c r="BJ189" s="167" t="e">
        <f ca="1">AVERAGEIF(AS184:AT198,$AF$6,AW184:AW198)</f>
        <v>#DIV/0!</v>
      </c>
      <c r="BK189" s="167" t="e">
        <f ca="1">BJ189*BI189*BH189*AQ184</f>
        <v>#DIV/0!</v>
      </c>
      <c r="BL189" s="168" t="e">
        <f ca="1">AVERAGEIF(AS184:AT198,$AF$6,BC184:BC198)</f>
        <v>#DIV/0!</v>
      </c>
      <c r="BM189" s="168" t="e">
        <f ca="1">BL189*BI189*BH189*AQ184</f>
        <v>#DIV/0!</v>
      </c>
      <c r="BN189" s="148"/>
    </row>
    <row r="190" spans="2:66" x14ac:dyDescent="0.3">
      <c r="B190" s="279"/>
      <c r="C190" s="142"/>
      <c r="D190" s="283"/>
      <c r="E190" s="291"/>
      <c r="F190" s="291"/>
      <c r="G190" s="291"/>
      <c r="H190" s="282" t="s">
        <v>66</v>
      </c>
      <c r="I190" s="282"/>
      <c r="J190" s="52" t="e">
        <f t="shared" si="96"/>
        <v>#N/A</v>
      </c>
      <c r="K190" s="52" t="e">
        <f t="shared" si="97"/>
        <v>#N/A</v>
      </c>
      <c r="L190" s="156" t="e">
        <f t="shared" si="98"/>
        <v>#N/A</v>
      </c>
      <c r="M190" s="157" t="e">
        <f t="shared" si="99"/>
        <v>#N/A</v>
      </c>
      <c r="N190" s="282"/>
      <c r="O190" s="282"/>
      <c r="P190" s="282"/>
      <c r="Q190" s="282"/>
      <c r="R190" s="164"/>
      <c r="S190" s="157" t="e">
        <f t="shared" si="100"/>
        <v>#N/A</v>
      </c>
      <c r="T190" s="160" t="e">
        <f t="shared" si="105"/>
        <v>#N/A</v>
      </c>
      <c r="U190" s="41"/>
      <c r="V190" s="174" t="s">
        <v>76</v>
      </c>
      <c r="W190" s="175">
        <v>1</v>
      </c>
      <c r="X190" s="175">
        <v>1</v>
      </c>
      <c r="Y190" s="175"/>
      <c r="Z190" s="167" t="e">
        <f ca="1">AVERAGEIF(H184:I198,$AF$7,L184:L198)</f>
        <v>#DIV/0!</v>
      </c>
      <c r="AA190" s="167"/>
      <c r="AB190" s="168" t="e">
        <f ca="1">AVERAGEIF(H184:I198,$AF$7,R184:R198)</f>
        <v>#DIV/0!</v>
      </c>
      <c r="AC190" s="148"/>
      <c r="AM190" s="279"/>
      <c r="AN190" s="142"/>
      <c r="AO190" s="283"/>
      <c r="AP190" s="291"/>
      <c r="AQ190" s="291"/>
      <c r="AR190" s="291"/>
      <c r="AS190" s="282" t="s">
        <v>66</v>
      </c>
      <c r="AT190" s="282"/>
      <c r="AU190" s="52" t="e">
        <f t="shared" si="101"/>
        <v>#N/A</v>
      </c>
      <c r="AV190" s="52" t="e">
        <f t="shared" si="102"/>
        <v>#N/A</v>
      </c>
      <c r="AW190" s="156" t="e">
        <f t="shared" si="103"/>
        <v>#N/A</v>
      </c>
      <c r="AX190" s="157" t="e">
        <f t="shared" si="104"/>
        <v>#N/A</v>
      </c>
      <c r="AY190" s="282"/>
      <c r="AZ190" s="282"/>
      <c r="BA190" s="282"/>
      <c r="BB190" s="282"/>
      <c r="BC190" s="164"/>
      <c r="BD190" s="157" t="e">
        <f t="shared" si="106"/>
        <v>#N/A</v>
      </c>
      <c r="BE190" s="160" t="e">
        <f t="shared" si="107"/>
        <v>#N/A</v>
      </c>
      <c r="BF190" s="41"/>
      <c r="BG190" s="174" t="s">
        <v>76</v>
      </c>
      <c r="BH190" s="175">
        <v>1</v>
      </c>
      <c r="BI190" s="175">
        <v>1</v>
      </c>
      <c r="BJ190" s="175" t="e">
        <f ca="1">AVERAGEIF(AS184:AT198,$AF$7,AW184:AW198)</f>
        <v>#DIV/0!</v>
      </c>
      <c r="BK190" s="167" t="e">
        <f ca="1">BJ190*BI190*BH190</f>
        <v>#DIV/0!</v>
      </c>
      <c r="BL190" s="167" t="e">
        <f ca="1">AVERAGEIF(AS184:AT198,$AF$7,BC184:BC198)</f>
        <v>#DIV/0!</v>
      </c>
      <c r="BM190" s="168" t="e">
        <f ca="1">BL190*BI190*BH190</f>
        <v>#DIV/0!</v>
      </c>
      <c r="BN190" s="148"/>
    </row>
    <row r="191" spans="2:66" x14ac:dyDescent="0.3">
      <c r="B191" s="279"/>
      <c r="C191" s="142"/>
      <c r="D191" s="283"/>
      <c r="E191" s="291"/>
      <c r="F191" s="291"/>
      <c r="G191" s="291"/>
      <c r="H191" s="282" t="s">
        <v>66</v>
      </c>
      <c r="I191" s="282"/>
      <c r="J191" s="52" t="e">
        <f t="shared" si="96"/>
        <v>#N/A</v>
      </c>
      <c r="K191" s="52" t="e">
        <f t="shared" si="97"/>
        <v>#N/A</v>
      </c>
      <c r="L191" s="156" t="e">
        <f t="shared" si="98"/>
        <v>#N/A</v>
      </c>
      <c r="M191" s="157" t="e">
        <f t="shared" si="99"/>
        <v>#N/A</v>
      </c>
      <c r="N191" s="282"/>
      <c r="O191" s="282"/>
      <c r="P191" s="282"/>
      <c r="Q191" s="282"/>
      <c r="R191" s="164"/>
      <c r="S191" s="157" t="e">
        <f t="shared" si="100"/>
        <v>#N/A</v>
      </c>
      <c r="T191" s="160" t="e">
        <f t="shared" si="105"/>
        <v>#N/A</v>
      </c>
      <c r="U191" s="41"/>
      <c r="V191" s="176" t="s">
        <v>85</v>
      </c>
      <c r="W191" s="176"/>
      <c r="X191" s="176"/>
      <c r="Y191" s="177"/>
      <c r="Z191" s="178" t="e">
        <f ca="1">SUM(Z185:Z190)</f>
        <v>#DIV/0!</v>
      </c>
      <c r="AA191" s="178"/>
      <c r="AB191" s="178" t="e">
        <f ca="1">SUM(AB185:AB190)</f>
        <v>#DIV/0!</v>
      </c>
      <c r="AC191" s="148"/>
      <c r="AM191" s="279"/>
      <c r="AN191" s="142"/>
      <c r="AO191" s="283"/>
      <c r="AP191" s="291"/>
      <c r="AQ191" s="291"/>
      <c r="AR191" s="291"/>
      <c r="AS191" s="282" t="s">
        <v>66</v>
      </c>
      <c r="AT191" s="282"/>
      <c r="AU191" s="52" t="e">
        <f t="shared" si="101"/>
        <v>#N/A</v>
      </c>
      <c r="AV191" s="52" t="e">
        <f t="shared" si="102"/>
        <v>#N/A</v>
      </c>
      <c r="AW191" s="156" t="e">
        <f t="shared" si="103"/>
        <v>#N/A</v>
      </c>
      <c r="AX191" s="157" t="e">
        <f t="shared" si="104"/>
        <v>#N/A</v>
      </c>
      <c r="AY191" s="282"/>
      <c r="AZ191" s="282"/>
      <c r="BA191" s="282"/>
      <c r="BB191" s="282"/>
      <c r="BC191" s="164"/>
      <c r="BD191" s="157" t="e">
        <f t="shared" si="106"/>
        <v>#N/A</v>
      </c>
      <c r="BE191" s="160" t="e">
        <f t="shared" si="107"/>
        <v>#N/A</v>
      </c>
      <c r="BF191" s="41"/>
      <c r="BG191" s="176" t="s">
        <v>85</v>
      </c>
      <c r="BH191" s="176"/>
      <c r="BI191" s="176"/>
      <c r="BJ191" s="177"/>
      <c r="BK191" s="178" t="e">
        <f ca="1">SUM(BK185:BK190)</f>
        <v>#DIV/0!</v>
      </c>
      <c r="BL191" s="178"/>
      <c r="BM191" s="178" t="e">
        <f ca="1">SUM(BM185:BM190)</f>
        <v>#DIV/0!</v>
      </c>
      <c r="BN191" s="148"/>
    </row>
    <row r="192" spans="2:66" x14ac:dyDescent="0.3">
      <c r="B192" s="279"/>
      <c r="C192" s="142"/>
      <c r="D192" s="283"/>
      <c r="E192" s="291"/>
      <c r="F192" s="291"/>
      <c r="G192" s="291"/>
      <c r="H192" s="282" t="s">
        <v>66</v>
      </c>
      <c r="I192" s="282"/>
      <c r="J192" s="52" t="e">
        <f t="shared" si="96"/>
        <v>#N/A</v>
      </c>
      <c r="K192" s="52" t="e">
        <f t="shared" si="97"/>
        <v>#N/A</v>
      </c>
      <c r="L192" s="156" t="e">
        <f t="shared" si="98"/>
        <v>#N/A</v>
      </c>
      <c r="M192" s="157" t="e">
        <f t="shared" si="99"/>
        <v>#N/A</v>
      </c>
      <c r="N192" s="282"/>
      <c r="O192" s="282"/>
      <c r="P192" s="282"/>
      <c r="Q192" s="282"/>
      <c r="R192" s="164"/>
      <c r="S192" s="157" t="e">
        <f t="shared" si="100"/>
        <v>#N/A</v>
      </c>
      <c r="T192" s="160" t="e">
        <f t="shared" si="105"/>
        <v>#N/A</v>
      </c>
      <c r="U192" s="41"/>
      <c r="V192" s="145"/>
      <c r="W192" s="146"/>
      <c r="X192" s="146"/>
      <c r="Y192" s="146"/>
      <c r="Z192" s="144"/>
      <c r="AA192" s="144"/>
      <c r="AB192" s="147"/>
      <c r="AC192" s="148"/>
      <c r="AM192" s="279"/>
      <c r="AN192" s="142"/>
      <c r="AO192" s="283"/>
      <c r="AP192" s="291"/>
      <c r="AQ192" s="291"/>
      <c r="AR192" s="291"/>
      <c r="AS192" s="282" t="s">
        <v>66</v>
      </c>
      <c r="AT192" s="282"/>
      <c r="AU192" s="52" t="e">
        <f t="shared" si="101"/>
        <v>#N/A</v>
      </c>
      <c r="AV192" s="52" t="e">
        <f t="shared" si="102"/>
        <v>#N/A</v>
      </c>
      <c r="AW192" s="156" t="e">
        <f t="shared" si="103"/>
        <v>#N/A</v>
      </c>
      <c r="AX192" s="157" t="e">
        <f t="shared" si="104"/>
        <v>#N/A</v>
      </c>
      <c r="AY192" s="282"/>
      <c r="AZ192" s="282"/>
      <c r="BA192" s="282"/>
      <c r="BB192" s="282"/>
      <c r="BC192" s="164"/>
      <c r="BD192" s="157" t="e">
        <f t="shared" si="106"/>
        <v>#N/A</v>
      </c>
      <c r="BE192" s="160" t="e">
        <f t="shared" si="107"/>
        <v>#N/A</v>
      </c>
      <c r="BF192" s="41"/>
      <c r="BG192" s="145"/>
      <c r="BH192" s="146"/>
      <c r="BI192" s="146"/>
      <c r="BJ192" s="146"/>
      <c r="BK192" s="144"/>
      <c r="BL192" s="144"/>
      <c r="BM192" s="147"/>
      <c r="BN192" s="148"/>
    </row>
    <row r="193" spans="2:66" x14ac:dyDescent="0.3">
      <c r="B193" s="279"/>
      <c r="C193" s="142"/>
      <c r="D193" s="283"/>
      <c r="E193" s="291"/>
      <c r="F193" s="291"/>
      <c r="G193" s="291"/>
      <c r="H193" s="282" t="s">
        <v>66</v>
      </c>
      <c r="I193" s="282"/>
      <c r="J193" s="52" t="e">
        <f t="shared" si="96"/>
        <v>#N/A</v>
      </c>
      <c r="K193" s="52" t="e">
        <f t="shared" si="97"/>
        <v>#N/A</v>
      </c>
      <c r="L193" s="156" t="e">
        <f t="shared" si="98"/>
        <v>#N/A</v>
      </c>
      <c r="M193" s="157" t="e">
        <f t="shared" si="99"/>
        <v>#N/A</v>
      </c>
      <c r="N193" s="282"/>
      <c r="O193" s="282"/>
      <c r="P193" s="282"/>
      <c r="Q193" s="282"/>
      <c r="R193" s="164"/>
      <c r="S193" s="157" t="e">
        <f t="shared" si="100"/>
        <v>#N/A</v>
      </c>
      <c r="T193" s="160" t="e">
        <f t="shared" si="105"/>
        <v>#N/A</v>
      </c>
      <c r="U193" s="41"/>
      <c r="V193" s="177" t="s">
        <v>86</v>
      </c>
      <c r="Z193" s="179" t="e">
        <f ca="1">Z191*365</f>
        <v>#DIV/0!</v>
      </c>
      <c r="AA193" s="63"/>
      <c r="AB193" s="180" t="s">
        <v>73</v>
      </c>
      <c r="AC193" s="148"/>
      <c r="AM193" s="279"/>
      <c r="AN193" s="142"/>
      <c r="AO193" s="283"/>
      <c r="AP193" s="291"/>
      <c r="AQ193" s="291"/>
      <c r="AR193" s="291"/>
      <c r="AS193" s="282" t="s">
        <v>66</v>
      </c>
      <c r="AT193" s="282"/>
      <c r="AU193" s="52" t="e">
        <f t="shared" si="101"/>
        <v>#N/A</v>
      </c>
      <c r="AV193" s="52" t="e">
        <f t="shared" si="102"/>
        <v>#N/A</v>
      </c>
      <c r="AW193" s="156" t="e">
        <f t="shared" si="103"/>
        <v>#N/A</v>
      </c>
      <c r="AX193" s="157" t="e">
        <f t="shared" si="104"/>
        <v>#N/A</v>
      </c>
      <c r="AY193" s="282"/>
      <c r="AZ193" s="282"/>
      <c r="BA193" s="282"/>
      <c r="BB193" s="282"/>
      <c r="BC193" s="164"/>
      <c r="BD193" s="157" t="e">
        <f t="shared" si="106"/>
        <v>#N/A</v>
      </c>
      <c r="BE193" s="160" t="e">
        <f t="shared" si="107"/>
        <v>#N/A</v>
      </c>
      <c r="BF193" s="41"/>
      <c r="BG193" s="177" t="s">
        <v>86</v>
      </c>
      <c r="BH193" s="119"/>
      <c r="BI193" s="119"/>
      <c r="BJ193" s="119"/>
      <c r="BK193" s="179" t="e">
        <f ca="1">BK191*365</f>
        <v>#DIV/0!</v>
      </c>
      <c r="BL193" s="63"/>
      <c r="BM193" s="180" t="s">
        <v>73</v>
      </c>
      <c r="BN193" s="148"/>
    </row>
    <row r="194" spans="2:66" x14ac:dyDescent="0.3">
      <c r="B194" s="279"/>
      <c r="C194" s="142"/>
      <c r="D194" s="283"/>
      <c r="E194" s="291"/>
      <c r="F194" s="291"/>
      <c r="G194" s="291"/>
      <c r="H194" s="282" t="s">
        <v>66</v>
      </c>
      <c r="I194" s="282"/>
      <c r="J194" s="52" t="e">
        <f t="shared" si="96"/>
        <v>#N/A</v>
      </c>
      <c r="K194" s="52" t="e">
        <f t="shared" si="97"/>
        <v>#N/A</v>
      </c>
      <c r="L194" s="156" t="e">
        <f t="shared" si="98"/>
        <v>#N/A</v>
      </c>
      <c r="M194" s="157" t="e">
        <f t="shared" si="99"/>
        <v>#N/A</v>
      </c>
      <c r="N194" s="282"/>
      <c r="O194" s="282"/>
      <c r="P194" s="282"/>
      <c r="Q194" s="282"/>
      <c r="R194" s="164"/>
      <c r="S194" s="157" t="e">
        <f t="shared" si="100"/>
        <v>#N/A</v>
      </c>
      <c r="T194" s="160" t="e">
        <f t="shared" si="105"/>
        <v>#N/A</v>
      </c>
      <c r="U194" s="41"/>
      <c r="V194" s="177" t="s">
        <v>87</v>
      </c>
      <c r="Z194" s="179" t="e">
        <f ca="1">AB191*365</f>
        <v>#DIV/0!</v>
      </c>
      <c r="AA194" s="63"/>
      <c r="AB194" s="181" t="s">
        <v>73</v>
      </c>
      <c r="AC194" s="148"/>
      <c r="AM194" s="279"/>
      <c r="AN194" s="142"/>
      <c r="AO194" s="283"/>
      <c r="AP194" s="291"/>
      <c r="AQ194" s="291"/>
      <c r="AR194" s="291"/>
      <c r="AS194" s="282" t="s">
        <v>66</v>
      </c>
      <c r="AT194" s="282"/>
      <c r="AU194" s="52" t="e">
        <f t="shared" si="101"/>
        <v>#N/A</v>
      </c>
      <c r="AV194" s="52" t="e">
        <f t="shared" si="102"/>
        <v>#N/A</v>
      </c>
      <c r="AW194" s="156" t="e">
        <f t="shared" si="103"/>
        <v>#N/A</v>
      </c>
      <c r="AX194" s="157" t="e">
        <f t="shared" si="104"/>
        <v>#N/A</v>
      </c>
      <c r="AY194" s="282"/>
      <c r="AZ194" s="282"/>
      <c r="BA194" s="282"/>
      <c r="BB194" s="282"/>
      <c r="BC194" s="164"/>
      <c r="BD194" s="157" t="e">
        <f t="shared" si="106"/>
        <v>#N/A</v>
      </c>
      <c r="BE194" s="160" t="e">
        <f t="shared" si="107"/>
        <v>#N/A</v>
      </c>
      <c r="BF194" s="41"/>
      <c r="BG194" s="177" t="s">
        <v>87</v>
      </c>
      <c r="BH194" s="119"/>
      <c r="BI194" s="119"/>
      <c r="BJ194" s="119"/>
      <c r="BK194" s="179" t="e">
        <f ca="1">BM191*365</f>
        <v>#DIV/0!</v>
      </c>
      <c r="BL194" s="63"/>
      <c r="BM194" s="181" t="s">
        <v>73</v>
      </c>
      <c r="BN194" s="148"/>
    </row>
    <row r="195" spans="2:66" x14ac:dyDescent="0.3">
      <c r="B195" s="279"/>
      <c r="C195" s="142"/>
      <c r="D195" s="283"/>
      <c r="E195" s="291"/>
      <c r="F195" s="291"/>
      <c r="G195" s="291"/>
      <c r="H195" s="282" t="s">
        <v>66</v>
      </c>
      <c r="I195" s="282"/>
      <c r="J195" s="52" t="e">
        <f t="shared" si="96"/>
        <v>#N/A</v>
      </c>
      <c r="K195" s="52" t="e">
        <f t="shared" si="97"/>
        <v>#N/A</v>
      </c>
      <c r="L195" s="156" t="e">
        <f t="shared" si="98"/>
        <v>#N/A</v>
      </c>
      <c r="M195" s="157" t="e">
        <f t="shared" si="99"/>
        <v>#N/A</v>
      </c>
      <c r="N195" s="282"/>
      <c r="O195" s="282"/>
      <c r="P195" s="282"/>
      <c r="Q195" s="282"/>
      <c r="R195" s="164"/>
      <c r="S195" s="157" t="e">
        <f t="shared" si="100"/>
        <v>#N/A</v>
      </c>
      <c r="T195" s="160" t="e">
        <f t="shared" si="105"/>
        <v>#N/A</v>
      </c>
      <c r="U195" s="41"/>
      <c r="V195" s="145"/>
      <c r="W195" s="146"/>
      <c r="X195" s="146"/>
      <c r="Y195" s="146"/>
      <c r="Z195" s="144"/>
      <c r="AA195" s="144"/>
      <c r="AB195" s="147"/>
      <c r="AC195" s="148"/>
      <c r="AM195" s="279"/>
      <c r="AN195" s="142"/>
      <c r="AO195" s="283"/>
      <c r="AP195" s="291"/>
      <c r="AQ195" s="291"/>
      <c r="AR195" s="291"/>
      <c r="AS195" s="282" t="s">
        <v>66</v>
      </c>
      <c r="AT195" s="282"/>
      <c r="AU195" s="52" t="e">
        <f t="shared" si="101"/>
        <v>#N/A</v>
      </c>
      <c r="AV195" s="52" t="e">
        <f t="shared" si="102"/>
        <v>#N/A</v>
      </c>
      <c r="AW195" s="156" t="e">
        <f t="shared" si="103"/>
        <v>#N/A</v>
      </c>
      <c r="AX195" s="157" t="e">
        <f t="shared" si="104"/>
        <v>#N/A</v>
      </c>
      <c r="AY195" s="282"/>
      <c r="AZ195" s="282"/>
      <c r="BA195" s="282"/>
      <c r="BB195" s="282"/>
      <c r="BC195" s="164"/>
      <c r="BD195" s="157" t="e">
        <f t="shared" si="106"/>
        <v>#N/A</v>
      </c>
      <c r="BE195" s="160" t="e">
        <f t="shared" si="107"/>
        <v>#N/A</v>
      </c>
      <c r="BF195" s="41"/>
      <c r="BG195" s="145"/>
      <c r="BH195" s="146"/>
      <c r="BI195" s="146"/>
      <c r="BJ195" s="146"/>
      <c r="BK195" s="144"/>
      <c r="BL195" s="144"/>
      <c r="BM195" s="147"/>
      <c r="BN195" s="148"/>
    </row>
    <row r="196" spans="2:66" x14ac:dyDescent="0.3">
      <c r="B196" s="279"/>
      <c r="C196" s="142"/>
      <c r="D196" s="283"/>
      <c r="E196" s="291"/>
      <c r="F196" s="291"/>
      <c r="G196" s="291"/>
      <c r="H196" s="282" t="s">
        <v>66</v>
      </c>
      <c r="I196" s="282"/>
      <c r="J196" s="52" t="e">
        <f t="shared" si="96"/>
        <v>#N/A</v>
      </c>
      <c r="K196" s="52" t="e">
        <f t="shared" si="97"/>
        <v>#N/A</v>
      </c>
      <c r="L196" s="156" t="e">
        <f t="shared" si="98"/>
        <v>#N/A</v>
      </c>
      <c r="M196" s="157" t="e">
        <f t="shared" si="99"/>
        <v>#N/A</v>
      </c>
      <c r="N196" s="282"/>
      <c r="O196" s="282"/>
      <c r="P196" s="282"/>
      <c r="Q196" s="282"/>
      <c r="R196" s="164"/>
      <c r="S196" s="157" t="e">
        <f t="shared" si="100"/>
        <v>#N/A</v>
      </c>
      <c r="T196" s="160" t="e">
        <f t="shared" si="105"/>
        <v>#N/A</v>
      </c>
      <c r="U196" s="41"/>
      <c r="V196" s="145"/>
      <c r="W196" s="146"/>
      <c r="X196" s="146"/>
      <c r="Y196" s="146"/>
      <c r="Z196" s="144"/>
      <c r="AA196" s="144"/>
      <c r="AB196" s="147"/>
      <c r="AC196" s="148"/>
      <c r="AM196" s="279"/>
      <c r="AN196" s="142"/>
      <c r="AO196" s="283"/>
      <c r="AP196" s="291"/>
      <c r="AQ196" s="291"/>
      <c r="AR196" s="291"/>
      <c r="AS196" s="282" t="s">
        <v>66</v>
      </c>
      <c r="AT196" s="282"/>
      <c r="AU196" s="52" t="e">
        <f t="shared" si="101"/>
        <v>#N/A</v>
      </c>
      <c r="AV196" s="52" t="e">
        <f t="shared" si="102"/>
        <v>#N/A</v>
      </c>
      <c r="AW196" s="156" t="e">
        <f t="shared" si="103"/>
        <v>#N/A</v>
      </c>
      <c r="AX196" s="157" t="e">
        <f t="shared" si="104"/>
        <v>#N/A</v>
      </c>
      <c r="AY196" s="282"/>
      <c r="AZ196" s="282"/>
      <c r="BA196" s="282"/>
      <c r="BB196" s="282"/>
      <c r="BC196" s="164"/>
      <c r="BD196" s="157" t="e">
        <f t="shared" si="106"/>
        <v>#N/A</v>
      </c>
      <c r="BE196" s="160" t="e">
        <f t="shared" si="107"/>
        <v>#N/A</v>
      </c>
      <c r="BF196" s="41"/>
      <c r="BG196" s="145"/>
      <c r="BH196" s="146"/>
      <c r="BI196" s="146"/>
      <c r="BJ196" s="146"/>
      <c r="BK196" s="144"/>
      <c r="BL196" s="144"/>
      <c r="BM196" s="147"/>
      <c r="BN196" s="148"/>
    </row>
    <row r="197" spans="2:66" x14ac:dyDescent="0.3">
      <c r="B197" s="279"/>
      <c r="C197" s="142"/>
      <c r="D197" s="283"/>
      <c r="E197" s="291"/>
      <c r="F197" s="291"/>
      <c r="G197" s="291"/>
      <c r="H197" s="282" t="s">
        <v>66</v>
      </c>
      <c r="I197" s="282"/>
      <c r="J197" s="52" t="e">
        <f t="shared" si="96"/>
        <v>#N/A</v>
      </c>
      <c r="K197" s="52" t="e">
        <f t="shared" si="97"/>
        <v>#N/A</v>
      </c>
      <c r="L197" s="156" t="e">
        <f t="shared" si="98"/>
        <v>#N/A</v>
      </c>
      <c r="M197" s="157" t="e">
        <f t="shared" si="99"/>
        <v>#N/A</v>
      </c>
      <c r="N197" s="282"/>
      <c r="O197" s="282"/>
      <c r="P197" s="282"/>
      <c r="Q197" s="282"/>
      <c r="R197" s="164"/>
      <c r="S197" s="157" t="e">
        <f t="shared" si="100"/>
        <v>#N/A</v>
      </c>
      <c r="T197" s="160" t="e">
        <f t="shared" si="105"/>
        <v>#N/A</v>
      </c>
      <c r="U197" s="41"/>
      <c r="V197" s="280" t="s">
        <v>88</v>
      </c>
      <c r="W197" s="182"/>
      <c r="X197" s="182"/>
      <c r="Y197" s="182"/>
      <c r="Z197" s="281" t="e">
        <f ca="1">1-(Z194/Z193)</f>
        <v>#DIV/0!</v>
      </c>
      <c r="AA197" s="183"/>
      <c r="AB197" s="147"/>
      <c r="AC197" s="148"/>
      <c r="AM197" s="279"/>
      <c r="AN197" s="142"/>
      <c r="AO197" s="283"/>
      <c r="AP197" s="291"/>
      <c r="AQ197" s="291"/>
      <c r="AR197" s="291"/>
      <c r="AS197" s="282" t="s">
        <v>66</v>
      </c>
      <c r="AT197" s="282"/>
      <c r="AU197" s="52" t="e">
        <f t="shared" si="101"/>
        <v>#N/A</v>
      </c>
      <c r="AV197" s="52" t="e">
        <f t="shared" si="102"/>
        <v>#N/A</v>
      </c>
      <c r="AW197" s="156" t="e">
        <f t="shared" si="103"/>
        <v>#N/A</v>
      </c>
      <c r="AX197" s="157" t="e">
        <f t="shared" si="104"/>
        <v>#N/A</v>
      </c>
      <c r="AY197" s="282"/>
      <c r="AZ197" s="282"/>
      <c r="BA197" s="282"/>
      <c r="BB197" s="282"/>
      <c r="BC197" s="164"/>
      <c r="BD197" s="157" t="e">
        <f t="shared" si="106"/>
        <v>#N/A</v>
      </c>
      <c r="BE197" s="160" t="e">
        <f t="shared" si="107"/>
        <v>#N/A</v>
      </c>
      <c r="BF197" s="41"/>
      <c r="BG197" s="280" t="s">
        <v>154</v>
      </c>
      <c r="BH197" s="182"/>
      <c r="BI197" s="182"/>
      <c r="BJ197" s="182"/>
      <c r="BK197" s="281" t="e">
        <f ca="1">1-(BK194/BK193)</f>
        <v>#DIV/0!</v>
      </c>
      <c r="BL197" s="183"/>
      <c r="BM197" s="147"/>
      <c r="BN197" s="148"/>
    </row>
    <row r="198" spans="2:66" x14ac:dyDescent="0.3">
      <c r="B198" s="279"/>
      <c r="C198" s="142"/>
      <c r="D198" s="283"/>
      <c r="E198" s="291"/>
      <c r="F198" s="291"/>
      <c r="G198" s="291"/>
      <c r="H198" s="282" t="s">
        <v>66</v>
      </c>
      <c r="I198" s="282"/>
      <c r="J198" s="52" t="e">
        <f t="shared" si="96"/>
        <v>#N/A</v>
      </c>
      <c r="K198" s="52" t="e">
        <f t="shared" si="97"/>
        <v>#N/A</v>
      </c>
      <c r="L198" s="156" t="e">
        <f t="shared" si="98"/>
        <v>#N/A</v>
      </c>
      <c r="M198" s="157" t="e">
        <f t="shared" si="99"/>
        <v>#N/A</v>
      </c>
      <c r="N198" s="282"/>
      <c r="O198" s="282"/>
      <c r="P198" s="282"/>
      <c r="Q198" s="282"/>
      <c r="R198" s="164"/>
      <c r="S198" s="157" t="e">
        <f t="shared" si="100"/>
        <v>#N/A</v>
      </c>
      <c r="T198" s="160" t="e">
        <f t="shared" si="105"/>
        <v>#N/A</v>
      </c>
      <c r="U198" s="41"/>
      <c r="V198" s="280"/>
      <c r="W198" s="182"/>
      <c r="X198" s="182"/>
      <c r="Y198" s="182"/>
      <c r="Z198" s="281"/>
      <c r="AA198" s="183"/>
      <c r="AB198" s="147"/>
      <c r="AC198" s="148"/>
      <c r="AM198" s="279"/>
      <c r="AN198" s="142"/>
      <c r="AO198" s="283"/>
      <c r="AP198" s="291"/>
      <c r="AQ198" s="291"/>
      <c r="AR198" s="291"/>
      <c r="AS198" s="282" t="s">
        <v>66</v>
      </c>
      <c r="AT198" s="282"/>
      <c r="AU198" s="52" t="e">
        <f t="shared" si="101"/>
        <v>#N/A</v>
      </c>
      <c r="AV198" s="52" t="e">
        <f t="shared" si="102"/>
        <v>#N/A</v>
      </c>
      <c r="AW198" s="156" t="e">
        <f t="shared" si="103"/>
        <v>#N/A</v>
      </c>
      <c r="AX198" s="157" t="e">
        <f t="shared" si="104"/>
        <v>#N/A</v>
      </c>
      <c r="AY198" s="282"/>
      <c r="AZ198" s="282"/>
      <c r="BA198" s="282"/>
      <c r="BB198" s="282"/>
      <c r="BC198" s="164"/>
      <c r="BD198" s="157" t="e">
        <f t="shared" si="106"/>
        <v>#N/A</v>
      </c>
      <c r="BE198" s="160" t="e">
        <f t="shared" si="107"/>
        <v>#N/A</v>
      </c>
      <c r="BF198" s="41"/>
      <c r="BG198" s="280"/>
      <c r="BH198" s="182"/>
      <c r="BI198" s="182"/>
      <c r="BJ198" s="182"/>
      <c r="BK198" s="281"/>
      <c r="BL198" s="183"/>
      <c r="BM198" s="147"/>
      <c r="BN198" s="148"/>
    </row>
    <row r="199" spans="2:66" x14ac:dyDescent="0.3">
      <c r="B199" s="279"/>
      <c r="C199" s="184"/>
      <c r="D199" s="185"/>
      <c r="E199" s="185"/>
      <c r="F199" s="185"/>
      <c r="G199" s="185"/>
      <c r="H199" s="185"/>
      <c r="I199" s="185"/>
      <c r="J199" s="185"/>
      <c r="K199" s="185"/>
      <c r="L199" s="186"/>
      <c r="M199" s="185"/>
      <c r="N199" s="185"/>
      <c r="O199" s="185"/>
      <c r="P199" s="185"/>
      <c r="Q199" s="185"/>
      <c r="R199" s="187"/>
      <c r="S199" s="185"/>
      <c r="T199" s="188"/>
      <c r="U199" s="185"/>
      <c r="V199" s="189"/>
      <c r="W199" s="190"/>
      <c r="X199" s="190"/>
      <c r="Y199" s="190"/>
      <c r="Z199" s="187"/>
      <c r="AA199" s="187"/>
      <c r="AB199" s="191"/>
      <c r="AC199" s="192"/>
      <c r="AM199" s="279"/>
      <c r="AN199" s="184"/>
      <c r="AO199" s="185"/>
      <c r="AP199" s="185"/>
      <c r="AQ199" s="185"/>
      <c r="AR199" s="185"/>
      <c r="AS199" s="185"/>
      <c r="AT199" s="185"/>
      <c r="AU199" s="185"/>
      <c r="AV199" s="185"/>
      <c r="AW199" s="186"/>
      <c r="AX199" s="185"/>
      <c r="AY199" s="185"/>
      <c r="AZ199" s="185"/>
      <c r="BA199" s="185"/>
      <c r="BB199" s="185"/>
      <c r="BC199" s="187"/>
      <c r="BD199" s="185"/>
      <c r="BE199" s="188"/>
      <c r="BF199" s="185"/>
      <c r="BG199" s="189"/>
      <c r="BH199" s="190"/>
      <c r="BI199" s="190"/>
      <c r="BJ199" s="190"/>
      <c r="BK199" s="187"/>
      <c r="BL199" s="187"/>
      <c r="BM199" s="191"/>
      <c r="BN199" s="192"/>
    </row>
    <row r="200" spans="2:66" x14ac:dyDescent="0.3"/>
    <row r="201" spans="2:66" x14ac:dyDescent="0.3">
      <c r="B201" s="279" t="s">
        <v>155</v>
      </c>
      <c r="C201" s="133"/>
      <c r="D201" s="134"/>
      <c r="E201" s="134"/>
      <c r="F201" s="134"/>
      <c r="G201" s="134"/>
      <c r="H201" s="134"/>
      <c r="I201" s="134"/>
      <c r="J201" s="134"/>
      <c r="K201" s="134"/>
      <c r="L201" s="135"/>
      <c r="M201" s="134"/>
      <c r="N201" s="134"/>
      <c r="O201" s="134"/>
      <c r="P201" s="134"/>
      <c r="Q201" s="134"/>
      <c r="R201" s="136"/>
      <c r="S201" s="134"/>
      <c r="T201" s="137"/>
      <c r="U201" s="134"/>
      <c r="V201" s="138"/>
      <c r="W201" s="139"/>
      <c r="X201" s="139"/>
      <c r="Y201" s="139"/>
      <c r="Z201" s="136"/>
      <c r="AA201" s="136"/>
      <c r="AB201" s="140"/>
      <c r="AC201" s="141"/>
      <c r="AM201" s="279" t="s">
        <v>156</v>
      </c>
      <c r="AN201" s="133"/>
      <c r="AO201" s="134"/>
      <c r="AP201" s="134"/>
      <c r="AQ201" s="134"/>
      <c r="AR201" s="134"/>
      <c r="AS201" s="134"/>
      <c r="AT201" s="134"/>
      <c r="AU201" s="134"/>
      <c r="AV201" s="134"/>
      <c r="AW201" s="135"/>
      <c r="AX201" s="134"/>
      <c r="AY201" s="134"/>
      <c r="AZ201" s="134"/>
      <c r="BA201" s="134"/>
      <c r="BB201" s="134"/>
      <c r="BC201" s="136"/>
      <c r="BD201" s="134"/>
      <c r="BE201" s="137"/>
      <c r="BF201" s="134"/>
      <c r="BG201" s="138"/>
      <c r="BH201" s="139"/>
      <c r="BI201" s="139"/>
      <c r="BJ201" s="139"/>
      <c r="BK201" s="136"/>
      <c r="BL201" s="136"/>
      <c r="BM201" s="140"/>
      <c r="BN201" s="141"/>
    </row>
    <row r="202" spans="2:66" x14ac:dyDescent="0.3">
      <c r="B202" s="279"/>
      <c r="C202" s="142"/>
      <c r="D202" s="41"/>
      <c r="E202" s="41"/>
      <c r="F202" s="41"/>
      <c r="G202" s="41"/>
      <c r="H202" s="41"/>
      <c r="I202" s="41"/>
      <c r="J202" s="41"/>
      <c r="K202" s="41"/>
      <c r="L202" s="143"/>
      <c r="M202" s="41"/>
      <c r="N202" s="41"/>
      <c r="O202" s="41"/>
      <c r="P202" s="41"/>
      <c r="Q202" s="41"/>
      <c r="R202" s="144"/>
      <c r="S202" s="41"/>
      <c r="T202" s="39"/>
      <c r="U202" s="41"/>
      <c r="V202" s="145"/>
      <c r="W202" s="146"/>
      <c r="X202" s="146"/>
      <c r="Y202" s="146"/>
      <c r="Z202" s="144"/>
      <c r="AA202" s="144"/>
      <c r="AB202" s="147"/>
      <c r="AC202" s="148"/>
      <c r="AM202" s="279"/>
      <c r="AN202" s="142"/>
      <c r="AO202" s="41"/>
      <c r="AP202" s="41"/>
      <c r="AQ202" s="41"/>
      <c r="AR202" s="41"/>
      <c r="AS202" s="41"/>
      <c r="AT202" s="41"/>
      <c r="AU202" s="41"/>
      <c r="AV202" s="41"/>
      <c r="AW202" s="143"/>
      <c r="AX202" s="41"/>
      <c r="AY202" s="41"/>
      <c r="AZ202" s="41"/>
      <c r="BA202" s="41"/>
      <c r="BB202" s="41"/>
      <c r="BC202" s="144"/>
      <c r="BD202" s="41"/>
      <c r="BE202" s="39"/>
      <c r="BF202" s="41"/>
      <c r="BG202" s="145"/>
      <c r="BH202" s="146"/>
      <c r="BI202" s="146"/>
      <c r="BJ202" s="146"/>
      <c r="BK202" s="144"/>
      <c r="BL202" s="144"/>
      <c r="BM202" s="147"/>
      <c r="BN202" s="148"/>
    </row>
    <row r="203" spans="2:66" x14ac:dyDescent="0.3">
      <c r="B203" s="279"/>
      <c r="C203" s="142"/>
      <c r="D203" s="283" t="s">
        <v>61</v>
      </c>
      <c r="E203" s="284" t="s">
        <v>62</v>
      </c>
      <c r="F203" s="284" t="s">
        <v>65</v>
      </c>
      <c r="G203" s="284"/>
      <c r="H203" s="284" t="s">
        <v>0</v>
      </c>
      <c r="I203" s="284"/>
      <c r="J203" s="285" t="s">
        <v>69</v>
      </c>
      <c r="K203" s="285"/>
      <c r="L203" s="285"/>
      <c r="M203" s="285"/>
      <c r="N203" s="284" t="s">
        <v>49</v>
      </c>
      <c r="O203" s="284"/>
      <c r="P203" s="284" t="s">
        <v>50</v>
      </c>
      <c r="Q203" s="286"/>
      <c r="R203" s="287" t="s">
        <v>79</v>
      </c>
      <c r="S203" s="288"/>
      <c r="T203" s="288" t="s">
        <v>80</v>
      </c>
      <c r="U203" s="41"/>
      <c r="V203" s="149" t="s">
        <v>81</v>
      </c>
      <c r="W203" s="150"/>
      <c r="X203" s="150"/>
      <c r="Y203" s="150"/>
      <c r="Z203" s="150"/>
      <c r="AA203" s="150"/>
      <c r="AB203" s="151"/>
      <c r="AC203" s="152"/>
      <c r="AM203" s="279"/>
      <c r="AN203" s="142"/>
      <c r="AO203" s="283" t="s">
        <v>97</v>
      </c>
      <c r="AP203" s="284" t="s">
        <v>98</v>
      </c>
      <c r="AQ203" s="284" t="s">
        <v>65</v>
      </c>
      <c r="AR203" s="284"/>
      <c r="AS203" s="284" t="s">
        <v>0</v>
      </c>
      <c r="AT203" s="284"/>
      <c r="AU203" s="285" t="s">
        <v>69</v>
      </c>
      <c r="AV203" s="285"/>
      <c r="AW203" s="285"/>
      <c r="AX203" s="285"/>
      <c r="AY203" s="284" t="s">
        <v>49</v>
      </c>
      <c r="AZ203" s="284"/>
      <c r="BA203" s="284" t="s">
        <v>50</v>
      </c>
      <c r="BB203" s="286"/>
      <c r="BC203" s="287" t="s">
        <v>79</v>
      </c>
      <c r="BD203" s="288"/>
      <c r="BE203" s="288" t="s">
        <v>80</v>
      </c>
      <c r="BF203" s="41"/>
      <c r="BG203" s="149" t="s">
        <v>81</v>
      </c>
      <c r="BH203" s="150"/>
      <c r="BI203" s="150"/>
      <c r="BJ203" s="150"/>
      <c r="BK203" s="150"/>
      <c r="BL203" s="150"/>
      <c r="BM203" s="151"/>
      <c r="BN203" s="152"/>
    </row>
    <row r="204" spans="2:66" x14ac:dyDescent="0.3">
      <c r="B204" s="279"/>
      <c r="C204" s="142"/>
      <c r="D204" s="283"/>
      <c r="E204" s="284"/>
      <c r="F204" s="284"/>
      <c r="G204" s="284"/>
      <c r="H204" s="284"/>
      <c r="I204" s="284"/>
      <c r="J204" s="52" t="s">
        <v>1</v>
      </c>
      <c r="K204" s="52" t="s">
        <v>67</v>
      </c>
      <c r="L204" s="285" t="s">
        <v>70</v>
      </c>
      <c r="M204" s="285"/>
      <c r="N204" s="284"/>
      <c r="O204" s="284"/>
      <c r="P204" s="284"/>
      <c r="Q204" s="286"/>
      <c r="R204" s="289"/>
      <c r="S204" s="290"/>
      <c r="T204" s="290"/>
      <c r="U204" s="41"/>
      <c r="V204" s="153"/>
      <c r="W204" s="154"/>
      <c r="X204" s="154"/>
      <c r="Y204" s="154"/>
      <c r="Z204" s="154"/>
      <c r="AA204" s="154"/>
      <c r="AB204" s="155"/>
      <c r="AC204" s="152"/>
      <c r="AM204" s="279"/>
      <c r="AN204" s="142"/>
      <c r="AO204" s="283"/>
      <c r="AP204" s="284"/>
      <c r="AQ204" s="284"/>
      <c r="AR204" s="284"/>
      <c r="AS204" s="284"/>
      <c r="AT204" s="284"/>
      <c r="AU204" s="52" t="s">
        <v>1</v>
      </c>
      <c r="AV204" s="52" t="s">
        <v>67</v>
      </c>
      <c r="AW204" s="285" t="s">
        <v>70</v>
      </c>
      <c r="AX204" s="285"/>
      <c r="AY204" s="284"/>
      <c r="AZ204" s="284"/>
      <c r="BA204" s="284"/>
      <c r="BB204" s="286"/>
      <c r="BC204" s="289"/>
      <c r="BD204" s="290"/>
      <c r="BE204" s="290"/>
      <c r="BF204" s="41"/>
      <c r="BG204" s="153"/>
      <c r="BH204" s="154"/>
      <c r="BI204" s="154"/>
      <c r="BJ204" s="154"/>
      <c r="BK204" s="154"/>
      <c r="BL204" s="154"/>
      <c r="BM204" s="155"/>
      <c r="BN204" s="152"/>
    </row>
    <row r="205" spans="2:66" x14ac:dyDescent="0.3">
      <c r="B205" s="279"/>
      <c r="C205" s="142"/>
      <c r="D205" s="283"/>
      <c r="E205" s="291"/>
      <c r="F205" s="291"/>
      <c r="G205" s="291"/>
      <c r="H205" s="282" t="s">
        <v>66</v>
      </c>
      <c r="I205" s="282"/>
      <c r="J205" s="52" t="e">
        <f t="shared" ref="J205:J219" si="108">VLOOKUP(H205,$AF$2:$AJ$7,4,FALSE)</f>
        <v>#N/A</v>
      </c>
      <c r="K205" s="52" t="e">
        <f t="shared" ref="K205:K219" si="109">VLOOKUP(H205,$AF$2:$AJ$7,5,FALSE)</f>
        <v>#N/A</v>
      </c>
      <c r="L205" s="156" t="e">
        <f t="shared" ref="L205:L219" si="110">VLOOKUP(H205,$AF$2:$AJ$7,2,FALSE)</f>
        <v>#N/A</v>
      </c>
      <c r="M205" s="157" t="e">
        <f t="shared" ref="M205:M219" si="111">VLOOKUP(H205,$AF$2:$AI$7,3,FALSE)</f>
        <v>#N/A</v>
      </c>
      <c r="N205" s="282"/>
      <c r="O205" s="282"/>
      <c r="P205" s="282"/>
      <c r="Q205" s="282"/>
      <c r="R205" s="158"/>
      <c r="S205" s="159" t="e">
        <f t="shared" ref="S205:S219" si="112">VLOOKUP(H205,$AF$2:$AI$7,3,FALSE)</f>
        <v>#N/A</v>
      </c>
      <c r="T205" s="160" t="e">
        <f>1-(R205/L205)</f>
        <v>#N/A</v>
      </c>
      <c r="U205" s="41"/>
      <c r="V205" s="161" t="s">
        <v>0</v>
      </c>
      <c r="W205" s="162" t="s">
        <v>84</v>
      </c>
      <c r="X205" s="163" t="s">
        <v>1</v>
      </c>
      <c r="Y205" s="292" t="s">
        <v>82</v>
      </c>
      <c r="Z205" s="293"/>
      <c r="AA205" s="294" t="s">
        <v>83</v>
      </c>
      <c r="AB205" s="295"/>
      <c r="AC205" s="148"/>
      <c r="AM205" s="279"/>
      <c r="AN205" s="142"/>
      <c r="AO205" s="283"/>
      <c r="AP205" s="291"/>
      <c r="AQ205" s="291">
        <v>4</v>
      </c>
      <c r="AR205" s="291"/>
      <c r="AS205" s="282" t="s">
        <v>66</v>
      </c>
      <c r="AT205" s="282"/>
      <c r="AU205" s="52" t="e">
        <f t="shared" ref="AU205:AU219" si="113">VLOOKUP(AS205,$AF$2:$AJ$7,4,FALSE)</f>
        <v>#N/A</v>
      </c>
      <c r="AV205" s="52" t="e">
        <f t="shared" ref="AV205:AV219" si="114">VLOOKUP(AS205,$AF$2:$AJ$7,5,FALSE)</f>
        <v>#N/A</v>
      </c>
      <c r="AW205" s="156" t="e">
        <f t="shared" ref="AW205:AW219" si="115">VLOOKUP(AS205,$AF$2:$AJ$7,2,FALSE)</f>
        <v>#N/A</v>
      </c>
      <c r="AX205" s="157" t="e">
        <f t="shared" ref="AX205:AX219" si="116">VLOOKUP(AS205,$AF$2:$AI$7,3,FALSE)</f>
        <v>#N/A</v>
      </c>
      <c r="AY205" s="282"/>
      <c r="AZ205" s="282"/>
      <c r="BA205" s="282"/>
      <c r="BB205" s="282"/>
      <c r="BC205" s="158"/>
      <c r="BD205" s="159" t="e">
        <f>VLOOKUP(AS205,$AF$2:$AI$7,3,FALSE)</f>
        <v>#N/A</v>
      </c>
      <c r="BE205" s="160" t="e">
        <f>1-(BC205/AW205)</f>
        <v>#N/A</v>
      </c>
      <c r="BF205" s="41"/>
      <c r="BG205" s="161" t="s">
        <v>0</v>
      </c>
      <c r="BH205" s="162" t="s">
        <v>84</v>
      </c>
      <c r="BI205" s="163" t="s">
        <v>1</v>
      </c>
      <c r="BJ205" s="292" t="s">
        <v>82</v>
      </c>
      <c r="BK205" s="293"/>
      <c r="BL205" s="294" t="s">
        <v>83</v>
      </c>
      <c r="BM205" s="295"/>
      <c r="BN205" s="148"/>
    </row>
    <row r="206" spans="2:66" x14ac:dyDescent="0.3">
      <c r="B206" s="279"/>
      <c r="C206" s="142"/>
      <c r="D206" s="283"/>
      <c r="E206" s="291"/>
      <c r="F206" s="291"/>
      <c r="G206" s="291"/>
      <c r="H206" s="282" t="s">
        <v>66</v>
      </c>
      <c r="I206" s="282"/>
      <c r="J206" s="52" t="e">
        <f t="shared" si="108"/>
        <v>#N/A</v>
      </c>
      <c r="K206" s="52" t="e">
        <f t="shared" si="109"/>
        <v>#N/A</v>
      </c>
      <c r="L206" s="156" t="e">
        <f t="shared" si="110"/>
        <v>#N/A</v>
      </c>
      <c r="M206" s="157" t="e">
        <f t="shared" si="111"/>
        <v>#N/A</v>
      </c>
      <c r="N206" s="282"/>
      <c r="O206" s="282"/>
      <c r="P206" s="282"/>
      <c r="Q206" s="282"/>
      <c r="R206" s="164"/>
      <c r="S206" s="157" t="e">
        <f t="shared" si="112"/>
        <v>#N/A</v>
      </c>
      <c r="T206" s="160" t="e">
        <f t="shared" ref="T206:T219" si="117">1-(R206/L206)</f>
        <v>#N/A</v>
      </c>
      <c r="U206" s="41"/>
      <c r="V206" s="165" t="s">
        <v>29</v>
      </c>
      <c r="W206" s="166">
        <f>'Info Base'!$B$8</f>
        <v>8</v>
      </c>
      <c r="X206" s="166">
        <f>'Info Base'!$C$8</f>
        <v>1</v>
      </c>
      <c r="Y206" s="167" t="e">
        <f ca="1">AVERAGEIF(H205:I219,$AF$2,L205:L219)</f>
        <v>#DIV/0!</v>
      </c>
      <c r="Z206" s="167" t="e">
        <f ca="1">Y206*X206*W206*F205</f>
        <v>#DIV/0!</v>
      </c>
      <c r="AA206" s="168" t="e">
        <f ca="1">AVERAGEIF(H205:I219,$AF$2,R205:R219)</f>
        <v>#DIV/0!</v>
      </c>
      <c r="AB206" s="168" t="e">
        <f ca="1">AA206*X206*W206*F205</f>
        <v>#DIV/0!</v>
      </c>
      <c r="AC206" s="148"/>
      <c r="AM206" s="279"/>
      <c r="AN206" s="142"/>
      <c r="AO206" s="283"/>
      <c r="AP206" s="291"/>
      <c r="AQ206" s="291"/>
      <c r="AR206" s="291"/>
      <c r="AS206" s="282" t="s">
        <v>66</v>
      </c>
      <c r="AT206" s="282"/>
      <c r="AU206" s="52" t="e">
        <f t="shared" si="113"/>
        <v>#N/A</v>
      </c>
      <c r="AV206" s="52" t="e">
        <f t="shared" si="114"/>
        <v>#N/A</v>
      </c>
      <c r="AW206" s="156" t="e">
        <f t="shared" si="115"/>
        <v>#N/A</v>
      </c>
      <c r="AX206" s="157" t="e">
        <f t="shared" si="116"/>
        <v>#N/A</v>
      </c>
      <c r="AY206" s="282"/>
      <c r="AZ206" s="282"/>
      <c r="BA206" s="282"/>
      <c r="BB206" s="282"/>
      <c r="BC206" s="164"/>
      <c r="BD206" s="157" t="e">
        <f t="shared" ref="BD206:BD219" si="118">VLOOKUP(AS206,$AF$2:$AI$7,3,FALSE)</f>
        <v>#N/A</v>
      </c>
      <c r="BE206" s="160" t="e">
        <f t="shared" ref="BE206:BE219" si="119">1-(BC206/AW206)</f>
        <v>#N/A</v>
      </c>
      <c r="BF206" s="41"/>
      <c r="BG206" s="165" t="s">
        <v>29</v>
      </c>
      <c r="BH206" s="166">
        <f>'Info Base'!$B$8</f>
        <v>8</v>
      </c>
      <c r="BI206" s="166">
        <f>'Info Base'!$C$8</f>
        <v>1</v>
      </c>
      <c r="BJ206" s="167" t="e">
        <f ca="1">AVERAGEIF(AS205:AT219,$AF$2,AW205:AW219)</f>
        <v>#DIV/0!</v>
      </c>
      <c r="BK206" s="167" t="e">
        <f ca="1">BJ206*BI206*BH206*AQ205</f>
        <v>#DIV/0!</v>
      </c>
      <c r="BL206" s="168" t="e">
        <f ca="1">AVERAGEIF(AS205:AT219,$AF$2,BC205:BC219)</f>
        <v>#DIV/0!</v>
      </c>
      <c r="BM206" s="168" t="e">
        <f ca="1">BL206*BI206*BH206*AQ205</f>
        <v>#DIV/0!</v>
      </c>
      <c r="BN206" s="148"/>
    </row>
    <row r="207" spans="2:66" x14ac:dyDescent="0.3">
      <c r="B207" s="279"/>
      <c r="C207" s="142"/>
      <c r="D207" s="283"/>
      <c r="E207" s="291"/>
      <c r="F207" s="291"/>
      <c r="G207" s="291"/>
      <c r="H207" s="282" t="s">
        <v>66</v>
      </c>
      <c r="I207" s="282"/>
      <c r="J207" s="52" t="e">
        <f t="shared" si="108"/>
        <v>#N/A</v>
      </c>
      <c r="K207" s="52" t="e">
        <f t="shared" si="109"/>
        <v>#N/A</v>
      </c>
      <c r="L207" s="156" t="e">
        <f t="shared" si="110"/>
        <v>#N/A</v>
      </c>
      <c r="M207" s="157" t="e">
        <f t="shared" si="111"/>
        <v>#N/A</v>
      </c>
      <c r="N207" s="282"/>
      <c r="O207" s="282"/>
      <c r="P207" s="282"/>
      <c r="Q207" s="282"/>
      <c r="R207" s="164"/>
      <c r="S207" s="157" t="e">
        <f t="shared" si="112"/>
        <v>#N/A</v>
      </c>
      <c r="T207" s="160" t="e">
        <f t="shared" si="117"/>
        <v>#N/A</v>
      </c>
      <c r="U207" s="41"/>
      <c r="V207" s="165" t="s">
        <v>30</v>
      </c>
      <c r="W207" s="166">
        <v>1</v>
      </c>
      <c r="X207" s="166">
        <f>'Info Base'!$C$7</f>
        <v>5</v>
      </c>
      <c r="Y207" s="167" t="e">
        <f ca="1">AVERAGEIF(H205:I219,$AF$3,L205:L219)</f>
        <v>#DIV/0!</v>
      </c>
      <c r="Z207" s="167" t="e">
        <f ca="1">Y207*X207*W207*F205</f>
        <v>#DIV/0!</v>
      </c>
      <c r="AA207" s="168" t="e">
        <f ca="1">AVERAGEIF(H205:I219,$AF$3,R205:R219)</f>
        <v>#DIV/0!</v>
      </c>
      <c r="AB207" s="168" t="e">
        <f ca="1">AA207*X207*W207*F205</f>
        <v>#DIV/0!</v>
      </c>
      <c r="AC207" s="148"/>
      <c r="AM207" s="279"/>
      <c r="AN207" s="142"/>
      <c r="AO207" s="283"/>
      <c r="AP207" s="291"/>
      <c r="AQ207" s="291"/>
      <c r="AR207" s="291"/>
      <c r="AS207" s="282" t="s">
        <v>66</v>
      </c>
      <c r="AT207" s="282"/>
      <c r="AU207" s="52" t="e">
        <f t="shared" si="113"/>
        <v>#N/A</v>
      </c>
      <c r="AV207" s="52" t="e">
        <f t="shared" si="114"/>
        <v>#N/A</v>
      </c>
      <c r="AW207" s="156" t="e">
        <f t="shared" si="115"/>
        <v>#N/A</v>
      </c>
      <c r="AX207" s="157" t="e">
        <f t="shared" si="116"/>
        <v>#N/A</v>
      </c>
      <c r="AY207" s="282"/>
      <c r="AZ207" s="282"/>
      <c r="BA207" s="282"/>
      <c r="BB207" s="282"/>
      <c r="BC207" s="164"/>
      <c r="BD207" s="157" t="e">
        <f t="shared" si="118"/>
        <v>#N/A</v>
      </c>
      <c r="BE207" s="160" t="e">
        <f t="shared" si="119"/>
        <v>#N/A</v>
      </c>
      <c r="BF207" s="41"/>
      <c r="BG207" s="165" t="s">
        <v>30</v>
      </c>
      <c r="BH207" s="166">
        <v>1</v>
      </c>
      <c r="BI207" s="166">
        <f>'Info Base'!$C$7</f>
        <v>5</v>
      </c>
      <c r="BJ207" s="167" t="e">
        <f ca="1">AVERAGEIF(AS205:AT219,$AF$3,AW205:AW219)</f>
        <v>#DIV/0!</v>
      </c>
      <c r="BK207" s="167" t="e">
        <f ca="1">BJ207*BI207*BH207*AQ205</f>
        <v>#DIV/0!</v>
      </c>
      <c r="BL207" s="168" t="e">
        <f ca="1">AVERAGEIF(AS205:AT219,$AF$3,BC205:BC219)</f>
        <v>#DIV/0!</v>
      </c>
      <c r="BM207" s="168" t="e">
        <f ca="1">BL207*BI207*BH207*AQ205</f>
        <v>#DIV/0!</v>
      </c>
      <c r="BN207" s="148"/>
    </row>
    <row r="208" spans="2:66" x14ac:dyDescent="0.3">
      <c r="B208" s="279"/>
      <c r="C208" s="142"/>
      <c r="D208" s="283"/>
      <c r="E208" s="291"/>
      <c r="F208" s="291"/>
      <c r="G208" s="291"/>
      <c r="H208" s="282" t="s">
        <v>66</v>
      </c>
      <c r="I208" s="282"/>
      <c r="J208" s="52" t="e">
        <f t="shared" si="108"/>
        <v>#N/A</v>
      </c>
      <c r="K208" s="52" t="e">
        <f t="shared" si="109"/>
        <v>#N/A</v>
      </c>
      <c r="L208" s="156" t="e">
        <f t="shared" si="110"/>
        <v>#N/A</v>
      </c>
      <c r="M208" s="157" t="e">
        <f t="shared" si="111"/>
        <v>#N/A</v>
      </c>
      <c r="N208" s="282"/>
      <c r="O208" s="282"/>
      <c r="P208" s="282"/>
      <c r="Q208" s="282"/>
      <c r="R208" s="164"/>
      <c r="S208" s="157" t="e">
        <f t="shared" si="112"/>
        <v>#N/A</v>
      </c>
      <c r="T208" s="160" t="e">
        <f t="shared" si="117"/>
        <v>#N/A</v>
      </c>
      <c r="U208" s="169"/>
      <c r="V208" s="165" t="s">
        <v>31</v>
      </c>
      <c r="W208" s="166">
        <v>1</v>
      </c>
      <c r="X208" s="166">
        <v>0</v>
      </c>
      <c r="Y208" s="166"/>
      <c r="Z208" s="170">
        <v>0</v>
      </c>
      <c r="AA208" s="170"/>
      <c r="AB208" s="171">
        <v>0</v>
      </c>
      <c r="AC208" s="148"/>
      <c r="AM208" s="279"/>
      <c r="AN208" s="142"/>
      <c r="AO208" s="283"/>
      <c r="AP208" s="291"/>
      <c r="AQ208" s="291"/>
      <c r="AR208" s="291"/>
      <c r="AS208" s="282" t="s">
        <v>66</v>
      </c>
      <c r="AT208" s="282"/>
      <c r="AU208" s="52" t="e">
        <f t="shared" si="113"/>
        <v>#N/A</v>
      </c>
      <c r="AV208" s="52" t="e">
        <f t="shared" si="114"/>
        <v>#N/A</v>
      </c>
      <c r="AW208" s="156" t="e">
        <f t="shared" si="115"/>
        <v>#N/A</v>
      </c>
      <c r="AX208" s="157" t="e">
        <f t="shared" si="116"/>
        <v>#N/A</v>
      </c>
      <c r="AY208" s="282"/>
      <c r="AZ208" s="282"/>
      <c r="BA208" s="282"/>
      <c r="BB208" s="282"/>
      <c r="BC208" s="164"/>
      <c r="BD208" s="157" t="e">
        <f t="shared" si="118"/>
        <v>#N/A</v>
      </c>
      <c r="BE208" s="160" t="e">
        <f t="shared" si="119"/>
        <v>#N/A</v>
      </c>
      <c r="BF208" s="169"/>
      <c r="BG208" s="165" t="s">
        <v>31</v>
      </c>
      <c r="BH208" s="166">
        <v>1</v>
      </c>
      <c r="BI208" s="166">
        <v>0</v>
      </c>
      <c r="BJ208" s="166"/>
      <c r="BK208" s="170">
        <v>0</v>
      </c>
      <c r="BL208" s="170"/>
      <c r="BM208" s="171">
        <v>0</v>
      </c>
      <c r="BN208" s="148"/>
    </row>
    <row r="209" spans="2:66" x14ac:dyDescent="0.3">
      <c r="B209" s="279"/>
      <c r="C209" s="142"/>
      <c r="D209" s="283"/>
      <c r="E209" s="291"/>
      <c r="F209" s="291"/>
      <c r="G209" s="291"/>
      <c r="H209" s="282" t="s">
        <v>66</v>
      </c>
      <c r="I209" s="282"/>
      <c r="J209" s="52" t="e">
        <f t="shared" si="108"/>
        <v>#N/A</v>
      </c>
      <c r="K209" s="52" t="e">
        <f t="shared" si="109"/>
        <v>#N/A</v>
      </c>
      <c r="L209" s="156" t="e">
        <f t="shared" si="110"/>
        <v>#N/A</v>
      </c>
      <c r="M209" s="157" t="e">
        <f t="shared" si="111"/>
        <v>#N/A</v>
      </c>
      <c r="N209" s="282"/>
      <c r="O209" s="282"/>
      <c r="P209" s="282"/>
      <c r="Q209" s="282"/>
      <c r="R209" s="164"/>
      <c r="S209" s="157" t="e">
        <f t="shared" si="112"/>
        <v>#N/A</v>
      </c>
      <c r="T209" s="160" t="e">
        <f t="shared" si="117"/>
        <v>#N/A</v>
      </c>
      <c r="U209" s="41"/>
      <c r="V209" s="165" t="s">
        <v>6</v>
      </c>
      <c r="W209" s="166">
        <f>'Info Base'!$B$9</f>
        <v>1</v>
      </c>
      <c r="X209" s="166">
        <f>'Info Base'!$C$9</f>
        <v>5</v>
      </c>
      <c r="Y209" s="167" t="e">
        <f ca="1">AVERAGEIF(H205:I219,$AF$5,L205:L219)</f>
        <v>#DIV/0!</v>
      </c>
      <c r="Z209" s="167" t="e">
        <f ca="1">Y209*X209*W209*F205</f>
        <v>#DIV/0!</v>
      </c>
      <c r="AA209" s="168" t="e">
        <f ca="1">AVERAGEIF(H205:I219,$AF$5,R205:R219)</f>
        <v>#DIV/0!</v>
      </c>
      <c r="AB209" s="168" t="e">
        <f ca="1">AA209*X209*W209*F205</f>
        <v>#DIV/0!</v>
      </c>
      <c r="AC209" s="148"/>
      <c r="AM209" s="279"/>
      <c r="AN209" s="142"/>
      <c r="AO209" s="283"/>
      <c r="AP209" s="291"/>
      <c r="AQ209" s="291"/>
      <c r="AR209" s="291"/>
      <c r="AS209" s="282" t="s">
        <v>66</v>
      </c>
      <c r="AT209" s="282"/>
      <c r="AU209" s="52" t="e">
        <f t="shared" si="113"/>
        <v>#N/A</v>
      </c>
      <c r="AV209" s="52" t="e">
        <f t="shared" si="114"/>
        <v>#N/A</v>
      </c>
      <c r="AW209" s="156" t="e">
        <f t="shared" si="115"/>
        <v>#N/A</v>
      </c>
      <c r="AX209" s="157" t="e">
        <f t="shared" si="116"/>
        <v>#N/A</v>
      </c>
      <c r="AY209" s="282"/>
      <c r="AZ209" s="282"/>
      <c r="BA209" s="282"/>
      <c r="BB209" s="282"/>
      <c r="BC209" s="164"/>
      <c r="BD209" s="157" t="e">
        <f t="shared" si="118"/>
        <v>#N/A</v>
      </c>
      <c r="BE209" s="160" t="e">
        <f t="shared" si="119"/>
        <v>#N/A</v>
      </c>
      <c r="BF209" s="41"/>
      <c r="BG209" s="165" t="s">
        <v>6</v>
      </c>
      <c r="BH209" s="166">
        <f>'Info Base'!$B$9</f>
        <v>1</v>
      </c>
      <c r="BI209" s="166">
        <f>'Info Base'!$C$9</f>
        <v>5</v>
      </c>
      <c r="BJ209" s="167" t="e">
        <f ca="1">AVERAGEIF(AS205:AT219,$AF$5,AW205:AW219)</f>
        <v>#DIV/0!</v>
      </c>
      <c r="BK209" s="167" t="e">
        <f ca="1">BJ209*BI209*BH209*AQ205</f>
        <v>#DIV/0!</v>
      </c>
      <c r="BL209" s="168" t="e">
        <f ca="1">AVERAGEIF(AS205:AT219,$AF$5,BC205:BC219)</f>
        <v>#DIV/0!</v>
      </c>
      <c r="BM209" s="168" t="e">
        <f ca="1">BL209*BI209*BH209*AQ205</f>
        <v>#DIV/0!</v>
      </c>
      <c r="BN209" s="148"/>
    </row>
    <row r="210" spans="2:66" x14ac:dyDescent="0.3">
      <c r="B210" s="279"/>
      <c r="C210" s="142"/>
      <c r="D210" s="283"/>
      <c r="E210" s="291"/>
      <c r="F210" s="291"/>
      <c r="G210" s="291"/>
      <c r="H210" s="282" t="s">
        <v>66</v>
      </c>
      <c r="I210" s="282"/>
      <c r="J210" s="52" t="e">
        <f t="shared" si="108"/>
        <v>#N/A</v>
      </c>
      <c r="K210" s="52" t="e">
        <f t="shared" si="109"/>
        <v>#N/A</v>
      </c>
      <c r="L210" s="156" t="e">
        <f t="shared" si="110"/>
        <v>#N/A</v>
      </c>
      <c r="M210" s="157" t="e">
        <f t="shared" si="111"/>
        <v>#N/A</v>
      </c>
      <c r="N210" s="282"/>
      <c r="O210" s="282"/>
      <c r="P210" s="282"/>
      <c r="Q210" s="282"/>
      <c r="R210" s="164"/>
      <c r="S210" s="157" t="e">
        <f t="shared" si="112"/>
        <v>#N/A</v>
      </c>
      <c r="T210" s="160" t="e">
        <f t="shared" si="117"/>
        <v>#N/A</v>
      </c>
      <c r="U210" s="41"/>
      <c r="V210" s="172" t="s">
        <v>7</v>
      </c>
      <c r="W210" s="173">
        <f>'Info Base'!$B$10</f>
        <v>1</v>
      </c>
      <c r="X210" s="173">
        <f>'Info Base'!$C$10</f>
        <v>4</v>
      </c>
      <c r="Y210" s="167" t="e">
        <f ca="1">AVERAGEIF(H205:I219,$AF$6,L205:L219)</f>
        <v>#DIV/0!</v>
      </c>
      <c r="Z210" s="167" t="e">
        <f ca="1">Y210*X210*W210*F205</f>
        <v>#DIV/0!</v>
      </c>
      <c r="AA210" s="168" t="e">
        <f ca="1">AVERAGEIF(H205:I219,$AF$6,R205:R219)</f>
        <v>#DIV/0!</v>
      </c>
      <c r="AB210" s="168" t="e">
        <f ca="1">AA210*X210*W210*F205</f>
        <v>#DIV/0!</v>
      </c>
      <c r="AC210" s="148"/>
      <c r="AM210" s="279"/>
      <c r="AN210" s="142"/>
      <c r="AO210" s="283"/>
      <c r="AP210" s="291"/>
      <c r="AQ210" s="291"/>
      <c r="AR210" s="291"/>
      <c r="AS210" s="282" t="s">
        <v>66</v>
      </c>
      <c r="AT210" s="282"/>
      <c r="AU210" s="52" t="e">
        <f t="shared" si="113"/>
        <v>#N/A</v>
      </c>
      <c r="AV210" s="52" t="e">
        <f t="shared" si="114"/>
        <v>#N/A</v>
      </c>
      <c r="AW210" s="156" t="e">
        <f t="shared" si="115"/>
        <v>#N/A</v>
      </c>
      <c r="AX210" s="157" t="e">
        <f t="shared" si="116"/>
        <v>#N/A</v>
      </c>
      <c r="AY210" s="282"/>
      <c r="AZ210" s="282"/>
      <c r="BA210" s="282"/>
      <c r="BB210" s="282"/>
      <c r="BC210" s="164"/>
      <c r="BD210" s="157" t="e">
        <f t="shared" si="118"/>
        <v>#N/A</v>
      </c>
      <c r="BE210" s="160" t="e">
        <f t="shared" si="119"/>
        <v>#N/A</v>
      </c>
      <c r="BF210" s="41"/>
      <c r="BG210" s="172" t="s">
        <v>7</v>
      </c>
      <c r="BH210" s="173">
        <f>'Info Base'!$B$10</f>
        <v>1</v>
      </c>
      <c r="BI210" s="173">
        <f>'Info Base'!$C$10</f>
        <v>4</v>
      </c>
      <c r="BJ210" s="167" t="e">
        <f ca="1">AVERAGEIF(AS205:AT219,$AF$6,AW205:AW219)</f>
        <v>#DIV/0!</v>
      </c>
      <c r="BK210" s="167" t="e">
        <f ca="1">BJ210*BI210*BH210*AQ205</f>
        <v>#DIV/0!</v>
      </c>
      <c r="BL210" s="168" t="e">
        <f ca="1">AVERAGEIF(AS205:AT219,$AF$6,BC205:BC219)</f>
        <v>#DIV/0!</v>
      </c>
      <c r="BM210" s="168" t="e">
        <f ca="1">BL210*BI210*BH210*AQ205</f>
        <v>#DIV/0!</v>
      </c>
      <c r="BN210" s="148"/>
    </row>
    <row r="211" spans="2:66" x14ac:dyDescent="0.3">
      <c r="B211" s="279"/>
      <c r="C211" s="142"/>
      <c r="D211" s="283"/>
      <c r="E211" s="291"/>
      <c r="F211" s="291"/>
      <c r="G211" s="291"/>
      <c r="H211" s="282" t="s">
        <v>66</v>
      </c>
      <c r="I211" s="282"/>
      <c r="J211" s="52" t="e">
        <f t="shared" si="108"/>
        <v>#N/A</v>
      </c>
      <c r="K211" s="52" t="e">
        <f t="shared" si="109"/>
        <v>#N/A</v>
      </c>
      <c r="L211" s="156" t="e">
        <f t="shared" si="110"/>
        <v>#N/A</v>
      </c>
      <c r="M211" s="157" t="e">
        <f t="shared" si="111"/>
        <v>#N/A</v>
      </c>
      <c r="N211" s="282"/>
      <c r="O211" s="282"/>
      <c r="P211" s="282"/>
      <c r="Q211" s="282"/>
      <c r="R211" s="164"/>
      <c r="S211" s="157" t="e">
        <f t="shared" si="112"/>
        <v>#N/A</v>
      </c>
      <c r="T211" s="160" t="e">
        <f t="shared" si="117"/>
        <v>#N/A</v>
      </c>
      <c r="U211" s="41"/>
      <c r="V211" s="174" t="s">
        <v>76</v>
      </c>
      <c r="W211" s="175">
        <v>1</v>
      </c>
      <c r="X211" s="175">
        <v>1</v>
      </c>
      <c r="Y211" s="175"/>
      <c r="Z211" s="167" t="e">
        <f ca="1">AVERAGEIF(H205:I219,$AF$7,L205:L219)</f>
        <v>#DIV/0!</v>
      </c>
      <c r="AA211" s="167"/>
      <c r="AB211" s="168" t="e">
        <f ca="1">AVERAGEIF(H205:I219,$AF$7,R205:R219)</f>
        <v>#DIV/0!</v>
      </c>
      <c r="AC211" s="148"/>
      <c r="AM211" s="279"/>
      <c r="AN211" s="142"/>
      <c r="AO211" s="283"/>
      <c r="AP211" s="291"/>
      <c r="AQ211" s="291"/>
      <c r="AR211" s="291"/>
      <c r="AS211" s="282" t="s">
        <v>66</v>
      </c>
      <c r="AT211" s="282"/>
      <c r="AU211" s="52" t="e">
        <f t="shared" si="113"/>
        <v>#N/A</v>
      </c>
      <c r="AV211" s="52" t="e">
        <f t="shared" si="114"/>
        <v>#N/A</v>
      </c>
      <c r="AW211" s="156" t="e">
        <f t="shared" si="115"/>
        <v>#N/A</v>
      </c>
      <c r="AX211" s="157" t="e">
        <f t="shared" si="116"/>
        <v>#N/A</v>
      </c>
      <c r="AY211" s="282"/>
      <c r="AZ211" s="282"/>
      <c r="BA211" s="282"/>
      <c r="BB211" s="282"/>
      <c r="BC211" s="164"/>
      <c r="BD211" s="157" t="e">
        <f t="shared" si="118"/>
        <v>#N/A</v>
      </c>
      <c r="BE211" s="160" t="e">
        <f t="shared" si="119"/>
        <v>#N/A</v>
      </c>
      <c r="BF211" s="41"/>
      <c r="BG211" s="174" t="s">
        <v>76</v>
      </c>
      <c r="BH211" s="175">
        <v>1</v>
      </c>
      <c r="BI211" s="175">
        <v>1</v>
      </c>
      <c r="BJ211" s="175" t="e">
        <f ca="1">AVERAGEIF(AS205:AT219,$AF$7,AW205:AW219)</f>
        <v>#DIV/0!</v>
      </c>
      <c r="BK211" s="167" t="e">
        <f ca="1">BJ211*BI211*BH211</f>
        <v>#DIV/0!</v>
      </c>
      <c r="BL211" s="167" t="e">
        <f ca="1">AVERAGEIF(AS205:AT219,$AF$7,BC205:BC219)</f>
        <v>#DIV/0!</v>
      </c>
      <c r="BM211" s="168" t="e">
        <f ca="1">BL211*BI211*BH211</f>
        <v>#DIV/0!</v>
      </c>
      <c r="BN211" s="148"/>
    </row>
    <row r="212" spans="2:66" x14ac:dyDescent="0.3">
      <c r="B212" s="279"/>
      <c r="C212" s="142"/>
      <c r="D212" s="283"/>
      <c r="E212" s="291"/>
      <c r="F212" s="291"/>
      <c r="G212" s="291"/>
      <c r="H212" s="282" t="s">
        <v>66</v>
      </c>
      <c r="I212" s="282"/>
      <c r="J212" s="52" t="e">
        <f t="shared" si="108"/>
        <v>#N/A</v>
      </c>
      <c r="K212" s="52" t="e">
        <f t="shared" si="109"/>
        <v>#N/A</v>
      </c>
      <c r="L212" s="156" t="e">
        <f t="shared" si="110"/>
        <v>#N/A</v>
      </c>
      <c r="M212" s="157" t="e">
        <f t="shared" si="111"/>
        <v>#N/A</v>
      </c>
      <c r="N212" s="282"/>
      <c r="O212" s="282"/>
      <c r="P212" s="282"/>
      <c r="Q212" s="282"/>
      <c r="R212" s="164"/>
      <c r="S212" s="157" t="e">
        <f t="shared" si="112"/>
        <v>#N/A</v>
      </c>
      <c r="T212" s="160" t="e">
        <f t="shared" si="117"/>
        <v>#N/A</v>
      </c>
      <c r="U212" s="41"/>
      <c r="V212" s="176" t="s">
        <v>85</v>
      </c>
      <c r="W212" s="176"/>
      <c r="X212" s="176"/>
      <c r="Y212" s="177"/>
      <c r="Z212" s="178" t="e">
        <f ca="1">SUM(Z206:Z211)</f>
        <v>#DIV/0!</v>
      </c>
      <c r="AA212" s="178"/>
      <c r="AB212" s="178" t="e">
        <f ca="1">SUM(AB206:AB211)</f>
        <v>#DIV/0!</v>
      </c>
      <c r="AC212" s="148"/>
      <c r="AM212" s="279"/>
      <c r="AN212" s="142"/>
      <c r="AO212" s="283"/>
      <c r="AP212" s="291"/>
      <c r="AQ212" s="291"/>
      <c r="AR212" s="291"/>
      <c r="AS212" s="282" t="s">
        <v>66</v>
      </c>
      <c r="AT212" s="282"/>
      <c r="AU212" s="52" t="e">
        <f t="shared" si="113"/>
        <v>#N/A</v>
      </c>
      <c r="AV212" s="52" t="e">
        <f t="shared" si="114"/>
        <v>#N/A</v>
      </c>
      <c r="AW212" s="156" t="e">
        <f t="shared" si="115"/>
        <v>#N/A</v>
      </c>
      <c r="AX212" s="157" t="e">
        <f t="shared" si="116"/>
        <v>#N/A</v>
      </c>
      <c r="AY212" s="282"/>
      <c r="AZ212" s="282"/>
      <c r="BA212" s="282"/>
      <c r="BB212" s="282"/>
      <c r="BC212" s="164"/>
      <c r="BD212" s="157" t="e">
        <f t="shared" si="118"/>
        <v>#N/A</v>
      </c>
      <c r="BE212" s="160" t="e">
        <f t="shared" si="119"/>
        <v>#N/A</v>
      </c>
      <c r="BF212" s="41"/>
      <c r="BG212" s="176" t="s">
        <v>85</v>
      </c>
      <c r="BH212" s="176"/>
      <c r="BI212" s="176"/>
      <c r="BJ212" s="177"/>
      <c r="BK212" s="178" t="e">
        <f ca="1">SUM(BK206:BK211)</f>
        <v>#DIV/0!</v>
      </c>
      <c r="BL212" s="178"/>
      <c r="BM212" s="178" t="e">
        <f ca="1">SUM(BM206:BM211)</f>
        <v>#DIV/0!</v>
      </c>
      <c r="BN212" s="148"/>
    </row>
    <row r="213" spans="2:66" x14ac:dyDescent="0.3">
      <c r="B213" s="279"/>
      <c r="C213" s="142"/>
      <c r="D213" s="283"/>
      <c r="E213" s="291"/>
      <c r="F213" s="291"/>
      <c r="G213" s="291"/>
      <c r="H213" s="282" t="s">
        <v>66</v>
      </c>
      <c r="I213" s="282"/>
      <c r="J213" s="52" t="e">
        <f t="shared" si="108"/>
        <v>#N/A</v>
      </c>
      <c r="K213" s="52" t="e">
        <f t="shared" si="109"/>
        <v>#N/A</v>
      </c>
      <c r="L213" s="156" t="e">
        <f t="shared" si="110"/>
        <v>#N/A</v>
      </c>
      <c r="M213" s="157" t="e">
        <f t="shared" si="111"/>
        <v>#N/A</v>
      </c>
      <c r="N213" s="282"/>
      <c r="O213" s="282"/>
      <c r="P213" s="282"/>
      <c r="Q213" s="282"/>
      <c r="R213" s="164"/>
      <c r="S213" s="157" t="e">
        <f t="shared" si="112"/>
        <v>#N/A</v>
      </c>
      <c r="T213" s="160" t="e">
        <f t="shared" si="117"/>
        <v>#N/A</v>
      </c>
      <c r="U213" s="41"/>
      <c r="V213" s="145"/>
      <c r="W213" s="146"/>
      <c r="X213" s="146"/>
      <c r="Y213" s="146"/>
      <c r="Z213" s="144"/>
      <c r="AA213" s="144"/>
      <c r="AB213" s="147"/>
      <c r="AC213" s="148"/>
      <c r="AM213" s="279"/>
      <c r="AN213" s="142"/>
      <c r="AO213" s="283"/>
      <c r="AP213" s="291"/>
      <c r="AQ213" s="291"/>
      <c r="AR213" s="291"/>
      <c r="AS213" s="282" t="s">
        <v>66</v>
      </c>
      <c r="AT213" s="282"/>
      <c r="AU213" s="52" t="e">
        <f t="shared" si="113"/>
        <v>#N/A</v>
      </c>
      <c r="AV213" s="52" t="e">
        <f t="shared" si="114"/>
        <v>#N/A</v>
      </c>
      <c r="AW213" s="156" t="e">
        <f t="shared" si="115"/>
        <v>#N/A</v>
      </c>
      <c r="AX213" s="157" t="e">
        <f t="shared" si="116"/>
        <v>#N/A</v>
      </c>
      <c r="AY213" s="282"/>
      <c r="AZ213" s="282"/>
      <c r="BA213" s="282"/>
      <c r="BB213" s="282"/>
      <c r="BC213" s="164"/>
      <c r="BD213" s="157" t="e">
        <f t="shared" si="118"/>
        <v>#N/A</v>
      </c>
      <c r="BE213" s="160" t="e">
        <f t="shared" si="119"/>
        <v>#N/A</v>
      </c>
      <c r="BF213" s="41"/>
      <c r="BG213" s="145"/>
      <c r="BH213" s="146"/>
      <c r="BI213" s="146"/>
      <c r="BJ213" s="146"/>
      <c r="BK213" s="144"/>
      <c r="BL213" s="144"/>
      <c r="BM213" s="147"/>
      <c r="BN213" s="148"/>
    </row>
    <row r="214" spans="2:66" x14ac:dyDescent="0.3">
      <c r="B214" s="279"/>
      <c r="C214" s="142"/>
      <c r="D214" s="283"/>
      <c r="E214" s="291"/>
      <c r="F214" s="291"/>
      <c r="G214" s="291"/>
      <c r="H214" s="282" t="s">
        <v>66</v>
      </c>
      <c r="I214" s="282"/>
      <c r="J214" s="52" t="e">
        <f t="shared" si="108"/>
        <v>#N/A</v>
      </c>
      <c r="K214" s="52" t="e">
        <f t="shared" si="109"/>
        <v>#N/A</v>
      </c>
      <c r="L214" s="156" t="e">
        <f t="shared" si="110"/>
        <v>#N/A</v>
      </c>
      <c r="M214" s="157" t="e">
        <f t="shared" si="111"/>
        <v>#N/A</v>
      </c>
      <c r="N214" s="282"/>
      <c r="O214" s="282"/>
      <c r="P214" s="282"/>
      <c r="Q214" s="282"/>
      <c r="R214" s="164"/>
      <c r="S214" s="157" t="e">
        <f t="shared" si="112"/>
        <v>#N/A</v>
      </c>
      <c r="T214" s="160" t="e">
        <f t="shared" si="117"/>
        <v>#N/A</v>
      </c>
      <c r="U214" s="41"/>
      <c r="V214" s="177" t="s">
        <v>86</v>
      </c>
      <c r="Z214" s="179" t="e">
        <f ca="1">Z212*365</f>
        <v>#DIV/0!</v>
      </c>
      <c r="AA214" s="63"/>
      <c r="AB214" s="180" t="s">
        <v>73</v>
      </c>
      <c r="AC214" s="148"/>
      <c r="AM214" s="279"/>
      <c r="AN214" s="142"/>
      <c r="AO214" s="283"/>
      <c r="AP214" s="291"/>
      <c r="AQ214" s="291"/>
      <c r="AR214" s="291"/>
      <c r="AS214" s="282" t="s">
        <v>66</v>
      </c>
      <c r="AT214" s="282"/>
      <c r="AU214" s="52" t="e">
        <f t="shared" si="113"/>
        <v>#N/A</v>
      </c>
      <c r="AV214" s="52" t="e">
        <f t="shared" si="114"/>
        <v>#N/A</v>
      </c>
      <c r="AW214" s="156" t="e">
        <f t="shared" si="115"/>
        <v>#N/A</v>
      </c>
      <c r="AX214" s="157" t="e">
        <f t="shared" si="116"/>
        <v>#N/A</v>
      </c>
      <c r="AY214" s="282"/>
      <c r="AZ214" s="282"/>
      <c r="BA214" s="282"/>
      <c r="BB214" s="282"/>
      <c r="BC214" s="164"/>
      <c r="BD214" s="157" t="e">
        <f t="shared" si="118"/>
        <v>#N/A</v>
      </c>
      <c r="BE214" s="160" t="e">
        <f t="shared" si="119"/>
        <v>#N/A</v>
      </c>
      <c r="BF214" s="41"/>
      <c r="BG214" s="177" t="s">
        <v>86</v>
      </c>
      <c r="BH214" s="119"/>
      <c r="BI214" s="119"/>
      <c r="BJ214" s="119"/>
      <c r="BK214" s="179" t="e">
        <f ca="1">BK212*365</f>
        <v>#DIV/0!</v>
      </c>
      <c r="BL214" s="63"/>
      <c r="BM214" s="180" t="s">
        <v>73</v>
      </c>
      <c r="BN214" s="148"/>
    </row>
    <row r="215" spans="2:66" x14ac:dyDescent="0.3">
      <c r="B215" s="279"/>
      <c r="C215" s="142"/>
      <c r="D215" s="283"/>
      <c r="E215" s="291"/>
      <c r="F215" s="291"/>
      <c r="G215" s="291"/>
      <c r="H215" s="282" t="s">
        <v>66</v>
      </c>
      <c r="I215" s="282"/>
      <c r="J215" s="52" t="e">
        <f t="shared" si="108"/>
        <v>#N/A</v>
      </c>
      <c r="K215" s="52" t="e">
        <f t="shared" si="109"/>
        <v>#N/A</v>
      </c>
      <c r="L215" s="156" t="e">
        <f t="shared" si="110"/>
        <v>#N/A</v>
      </c>
      <c r="M215" s="157" t="e">
        <f t="shared" si="111"/>
        <v>#N/A</v>
      </c>
      <c r="N215" s="282"/>
      <c r="O215" s="282"/>
      <c r="P215" s="282"/>
      <c r="Q215" s="282"/>
      <c r="R215" s="164"/>
      <c r="S215" s="157" t="e">
        <f t="shared" si="112"/>
        <v>#N/A</v>
      </c>
      <c r="T215" s="160" t="e">
        <f t="shared" si="117"/>
        <v>#N/A</v>
      </c>
      <c r="U215" s="41"/>
      <c r="V215" s="177" t="s">
        <v>87</v>
      </c>
      <c r="Z215" s="179" t="e">
        <f ca="1">AB212*365</f>
        <v>#DIV/0!</v>
      </c>
      <c r="AA215" s="63"/>
      <c r="AB215" s="181" t="s">
        <v>73</v>
      </c>
      <c r="AC215" s="148"/>
      <c r="AM215" s="279"/>
      <c r="AN215" s="142"/>
      <c r="AO215" s="283"/>
      <c r="AP215" s="291"/>
      <c r="AQ215" s="291"/>
      <c r="AR215" s="291"/>
      <c r="AS215" s="282" t="s">
        <v>66</v>
      </c>
      <c r="AT215" s="282"/>
      <c r="AU215" s="52" t="e">
        <f t="shared" si="113"/>
        <v>#N/A</v>
      </c>
      <c r="AV215" s="52" t="e">
        <f t="shared" si="114"/>
        <v>#N/A</v>
      </c>
      <c r="AW215" s="156" t="e">
        <f t="shared" si="115"/>
        <v>#N/A</v>
      </c>
      <c r="AX215" s="157" t="e">
        <f t="shared" si="116"/>
        <v>#N/A</v>
      </c>
      <c r="AY215" s="282"/>
      <c r="AZ215" s="282"/>
      <c r="BA215" s="282"/>
      <c r="BB215" s="282"/>
      <c r="BC215" s="164"/>
      <c r="BD215" s="157" t="e">
        <f t="shared" si="118"/>
        <v>#N/A</v>
      </c>
      <c r="BE215" s="160" t="e">
        <f t="shared" si="119"/>
        <v>#N/A</v>
      </c>
      <c r="BF215" s="41"/>
      <c r="BG215" s="177" t="s">
        <v>87</v>
      </c>
      <c r="BH215" s="119"/>
      <c r="BI215" s="119"/>
      <c r="BJ215" s="119"/>
      <c r="BK215" s="179" t="e">
        <f ca="1">BM212*365</f>
        <v>#DIV/0!</v>
      </c>
      <c r="BL215" s="63"/>
      <c r="BM215" s="181" t="s">
        <v>73</v>
      </c>
      <c r="BN215" s="148"/>
    </row>
    <row r="216" spans="2:66" x14ac:dyDescent="0.3">
      <c r="B216" s="279"/>
      <c r="C216" s="142"/>
      <c r="D216" s="283"/>
      <c r="E216" s="291"/>
      <c r="F216" s="291"/>
      <c r="G216" s="291"/>
      <c r="H216" s="282" t="s">
        <v>66</v>
      </c>
      <c r="I216" s="282"/>
      <c r="J216" s="52" t="e">
        <f t="shared" si="108"/>
        <v>#N/A</v>
      </c>
      <c r="K216" s="52" t="e">
        <f t="shared" si="109"/>
        <v>#N/A</v>
      </c>
      <c r="L216" s="156" t="e">
        <f t="shared" si="110"/>
        <v>#N/A</v>
      </c>
      <c r="M216" s="157" t="e">
        <f t="shared" si="111"/>
        <v>#N/A</v>
      </c>
      <c r="N216" s="282"/>
      <c r="O216" s="282"/>
      <c r="P216" s="282"/>
      <c r="Q216" s="282"/>
      <c r="R216" s="164"/>
      <c r="S216" s="157" t="e">
        <f t="shared" si="112"/>
        <v>#N/A</v>
      </c>
      <c r="T216" s="160" t="e">
        <f t="shared" si="117"/>
        <v>#N/A</v>
      </c>
      <c r="U216" s="41"/>
      <c r="V216" s="145"/>
      <c r="W216" s="146"/>
      <c r="X216" s="146"/>
      <c r="Y216" s="146"/>
      <c r="Z216" s="144"/>
      <c r="AA216" s="144"/>
      <c r="AB216" s="147"/>
      <c r="AC216" s="148"/>
      <c r="AM216" s="279"/>
      <c r="AN216" s="142"/>
      <c r="AO216" s="283"/>
      <c r="AP216" s="291"/>
      <c r="AQ216" s="291"/>
      <c r="AR216" s="291"/>
      <c r="AS216" s="282" t="s">
        <v>66</v>
      </c>
      <c r="AT216" s="282"/>
      <c r="AU216" s="52" t="e">
        <f t="shared" si="113"/>
        <v>#N/A</v>
      </c>
      <c r="AV216" s="52" t="e">
        <f t="shared" si="114"/>
        <v>#N/A</v>
      </c>
      <c r="AW216" s="156" t="e">
        <f t="shared" si="115"/>
        <v>#N/A</v>
      </c>
      <c r="AX216" s="157" t="e">
        <f t="shared" si="116"/>
        <v>#N/A</v>
      </c>
      <c r="AY216" s="282"/>
      <c r="AZ216" s="282"/>
      <c r="BA216" s="282"/>
      <c r="BB216" s="282"/>
      <c r="BC216" s="164"/>
      <c r="BD216" s="157" t="e">
        <f t="shared" si="118"/>
        <v>#N/A</v>
      </c>
      <c r="BE216" s="160" t="e">
        <f t="shared" si="119"/>
        <v>#N/A</v>
      </c>
      <c r="BF216" s="41"/>
      <c r="BG216" s="145"/>
      <c r="BH216" s="146"/>
      <c r="BI216" s="146"/>
      <c r="BJ216" s="146"/>
      <c r="BK216" s="144"/>
      <c r="BL216" s="144"/>
      <c r="BM216" s="147"/>
      <c r="BN216" s="148"/>
    </row>
    <row r="217" spans="2:66" x14ac:dyDescent="0.3">
      <c r="B217" s="279"/>
      <c r="C217" s="142"/>
      <c r="D217" s="283"/>
      <c r="E217" s="291"/>
      <c r="F217" s="291"/>
      <c r="G217" s="291"/>
      <c r="H217" s="282" t="s">
        <v>66</v>
      </c>
      <c r="I217" s="282"/>
      <c r="J217" s="52" t="e">
        <f t="shared" si="108"/>
        <v>#N/A</v>
      </c>
      <c r="K217" s="52" t="e">
        <f t="shared" si="109"/>
        <v>#N/A</v>
      </c>
      <c r="L217" s="156" t="e">
        <f t="shared" si="110"/>
        <v>#N/A</v>
      </c>
      <c r="M217" s="157" t="e">
        <f t="shared" si="111"/>
        <v>#N/A</v>
      </c>
      <c r="N217" s="282"/>
      <c r="O217" s="282"/>
      <c r="P217" s="282"/>
      <c r="Q217" s="282"/>
      <c r="R217" s="164"/>
      <c r="S217" s="157" t="e">
        <f t="shared" si="112"/>
        <v>#N/A</v>
      </c>
      <c r="T217" s="160" t="e">
        <f t="shared" si="117"/>
        <v>#N/A</v>
      </c>
      <c r="U217" s="41"/>
      <c r="V217" s="145"/>
      <c r="W217" s="146"/>
      <c r="X217" s="146"/>
      <c r="Y217" s="146"/>
      <c r="Z217" s="144"/>
      <c r="AA217" s="144"/>
      <c r="AB217" s="147"/>
      <c r="AC217" s="148"/>
      <c r="AM217" s="279"/>
      <c r="AN217" s="142"/>
      <c r="AO217" s="283"/>
      <c r="AP217" s="291"/>
      <c r="AQ217" s="291"/>
      <c r="AR217" s="291"/>
      <c r="AS217" s="282" t="s">
        <v>66</v>
      </c>
      <c r="AT217" s="282"/>
      <c r="AU217" s="52" t="e">
        <f t="shared" si="113"/>
        <v>#N/A</v>
      </c>
      <c r="AV217" s="52" t="e">
        <f t="shared" si="114"/>
        <v>#N/A</v>
      </c>
      <c r="AW217" s="156" t="e">
        <f t="shared" si="115"/>
        <v>#N/A</v>
      </c>
      <c r="AX217" s="157" t="e">
        <f t="shared" si="116"/>
        <v>#N/A</v>
      </c>
      <c r="AY217" s="282"/>
      <c r="AZ217" s="282"/>
      <c r="BA217" s="282"/>
      <c r="BB217" s="282"/>
      <c r="BC217" s="164"/>
      <c r="BD217" s="157" t="e">
        <f t="shared" si="118"/>
        <v>#N/A</v>
      </c>
      <c r="BE217" s="160" t="e">
        <f t="shared" si="119"/>
        <v>#N/A</v>
      </c>
      <c r="BF217" s="41"/>
      <c r="BG217" s="145"/>
      <c r="BH217" s="146"/>
      <c r="BI217" s="146"/>
      <c r="BJ217" s="146"/>
      <c r="BK217" s="144"/>
      <c r="BL217" s="144"/>
      <c r="BM217" s="147"/>
      <c r="BN217" s="148"/>
    </row>
    <row r="218" spans="2:66" x14ac:dyDescent="0.3">
      <c r="B218" s="279"/>
      <c r="C218" s="142"/>
      <c r="D218" s="283"/>
      <c r="E218" s="291"/>
      <c r="F218" s="291"/>
      <c r="G218" s="291"/>
      <c r="H218" s="282" t="s">
        <v>66</v>
      </c>
      <c r="I218" s="282"/>
      <c r="J218" s="52" t="e">
        <f t="shared" si="108"/>
        <v>#N/A</v>
      </c>
      <c r="K218" s="52" t="e">
        <f t="shared" si="109"/>
        <v>#N/A</v>
      </c>
      <c r="L218" s="156" t="e">
        <f t="shared" si="110"/>
        <v>#N/A</v>
      </c>
      <c r="M218" s="157" t="e">
        <f t="shared" si="111"/>
        <v>#N/A</v>
      </c>
      <c r="N218" s="282"/>
      <c r="O218" s="282"/>
      <c r="P218" s="282"/>
      <c r="Q218" s="282"/>
      <c r="R218" s="164"/>
      <c r="S218" s="157" t="e">
        <f t="shared" si="112"/>
        <v>#N/A</v>
      </c>
      <c r="T218" s="160" t="e">
        <f t="shared" si="117"/>
        <v>#N/A</v>
      </c>
      <c r="U218" s="41"/>
      <c r="V218" s="280" t="s">
        <v>88</v>
      </c>
      <c r="W218" s="182"/>
      <c r="X218" s="182"/>
      <c r="Y218" s="182"/>
      <c r="Z218" s="281" t="e">
        <f ca="1">1-(Z215/Z214)</f>
        <v>#DIV/0!</v>
      </c>
      <c r="AA218" s="183"/>
      <c r="AB218" s="147"/>
      <c r="AC218" s="148"/>
      <c r="AM218" s="279"/>
      <c r="AN218" s="142"/>
      <c r="AO218" s="283"/>
      <c r="AP218" s="291"/>
      <c r="AQ218" s="291"/>
      <c r="AR218" s="291"/>
      <c r="AS218" s="282" t="s">
        <v>66</v>
      </c>
      <c r="AT218" s="282"/>
      <c r="AU218" s="52" t="e">
        <f t="shared" si="113"/>
        <v>#N/A</v>
      </c>
      <c r="AV218" s="52" t="e">
        <f t="shared" si="114"/>
        <v>#N/A</v>
      </c>
      <c r="AW218" s="156" t="e">
        <f t="shared" si="115"/>
        <v>#N/A</v>
      </c>
      <c r="AX218" s="157" t="e">
        <f t="shared" si="116"/>
        <v>#N/A</v>
      </c>
      <c r="AY218" s="282"/>
      <c r="AZ218" s="282"/>
      <c r="BA218" s="282"/>
      <c r="BB218" s="282"/>
      <c r="BC218" s="164"/>
      <c r="BD218" s="157" t="e">
        <f t="shared" si="118"/>
        <v>#N/A</v>
      </c>
      <c r="BE218" s="160" t="e">
        <f t="shared" si="119"/>
        <v>#N/A</v>
      </c>
      <c r="BF218" s="41"/>
      <c r="BG218" s="280" t="s">
        <v>154</v>
      </c>
      <c r="BH218" s="182"/>
      <c r="BI218" s="182"/>
      <c r="BJ218" s="182"/>
      <c r="BK218" s="281" t="e">
        <f ca="1">1-(BK215/BK214)</f>
        <v>#DIV/0!</v>
      </c>
      <c r="BL218" s="183"/>
      <c r="BM218" s="147"/>
      <c r="BN218" s="148"/>
    </row>
    <row r="219" spans="2:66" x14ac:dyDescent="0.3">
      <c r="B219" s="279"/>
      <c r="C219" s="142"/>
      <c r="D219" s="283"/>
      <c r="E219" s="291"/>
      <c r="F219" s="291"/>
      <c r="G219" s="291"/>
      <c r="H219" s="282" t="s">
        <v>66</v>
      </c>
      <c r="I219" s="282"/>
      <c r="J219" s="52" t="e">
        <f t="shared" si="108"/>
        <v>#N/A</v>
      </c>
      <c r="K219" s="52" t="e">
        <f t="shared" si="109"/>
        <v>#N/A</v>
      </c>
      <c r="L219" s="156" t="e">
        <f t="shared" si="110"/>
        <v>#N/A</v>
      </c>
      <c r="M219" s="157" t="e">
        <f t="shared" si="111"/>
        <v>#N/A</v>
      </c>
      <c r="N219" s="282"/>
      <c r="O219" s="282"/>
      <c r="P219" s="282"/>
      <c r="Q219" s="282"/>
      <c r="R219" s="164"/>
      <c r="S219" s="157" t="e">
        <f t="shared" si="112"/>
        <v>#N/A</v>
      </c>
      <c r="T219" s="160" t="e">
        <f t="shared" si="117"/>
        <v>#N/A</v>
      </c>
      <c r="U219" s="41"/>
      <c r="V219" s="280"/>
      <c r="W219" s="182"/>
      <c r="X219" s="182"/>
      <c r="Y219" s="182"/>
      <c r="Z219" s="281"/>
      <c r="AA219" s="183"/>
      <c r="AB219" s="147"/>
      <c r="AC219" s="148"/>
      <c r="AM219" s="279"/>
      <c r="AN219" s="142"/>
      <c r="AO219" s="283"/>
      <c r="AP219" s="291"/>
      <c r="AQ219" s="291"/>
      <c r="AR219" s="291"/>
      <c r="AS219" s="282" t="s">
        <v>66</v>
      </c>
      <c r="AT219" s="282"/>
      <c r="AU219" s="52" t="e">
        <f t="shared" si="113"/>
        <v>#N/A</v>
      </c>
      <c r="AV219" s="52" t="e">
        <f t="shared" si="114"/>
        <v>#N/A</v>
      </c>
      <c r="AW219" s="156" t="e">
        <f t="shared" si="115"/>
        <v>#N/A</v>
      </c>
      <c r="AX219" s="157" t="e">
        <f t="shared" si="116"/>
        <v>#N/A</v>
      </c>
      <c r="AY219" s="282"/>
      <c r="AZ219" s="282"/>
      <c r="BA219" s="282"/>
      <c r="BB219" s="282"/>
      <c r="BC219" s="164"/>
      <c r="BD219" s="157" t="e">
        <f t="shared" si="118"/>
        <v>#N/A</v>
      </c>
      <c r="BE219" s="160" t="e">
        <f t="shared" si="119"/>
        <v>#N/A</v>
      </c>
      <c r="BF219" s="41"/>
      <c r="BG219" s="280"/>
      <c r="BH219" s="182"/>
      <c r="BI219" s="182"/>
      <c r="BJ219" s="182"/>
      <c r="BK219" s="281"/>
      <c r="BL219" s="183"/>
      <c r="BM219" s="147"/>
      <c r="BN219" s="148"/>
    </row>
    <row r="220" spans="2:66" x14ac:dyDescent="0.3">
      <c r="B220" s="279"/>
      <c r="C220" s="184"/>
      <c r="D220" s="185"/>
      <c r="E220" s="185"/>
      <c r="F220" s="185"/>
      <c r="G220" s="185"/>
      <c r="H220" s="185"/>
      <c r="I220" s="185"/>
      <c r="J220" s="185"/>
      <c r="K220" s="185"/>
      <c r="L220" s="186"/>
      <c r="M220" s="185"/>
      <c r="N220" s="185"/>
      <c r="O220" s="185"/>
      <c r="P220" s="185"/>
      <c r="Q220" s="185"/>
      <c r="R220" s="187"/>
      <c r="S220" s="185"/>
      <c r="T220" s="188"/>
      <c r="U220" s="185"/>
      <c r="V220" s="189"/>
      <c r="W220" s="190"/>
      <c r="X220" s="190"/>
      <c r="Y220" s="190"/>
      <c r="Z220" s="187"/>
      <c r="AA220" s="187"/>
      <c r="AB220" s="191"/>
      <c r="AC220" s="192"/>
      <c r="AM220" s="279"/>
      <c r="AN220" s="184"/>
      <c r="AO220" s="185"/>
      <c r="AP220" s="185"/>
      <c r="AQ220" s="185"/>
      <c r="AR220" s="185"/>
      <c r="AS220" s="185"/>
      <c r="AT220" s="185"/>
      <c r="AU220" s="185"/>
      <c r="AV220" s="185"/>
      <c r="AW220" s="186"/>
      <c r="AX220" s="185"/>
      <c r="AY220" s="185"/>
      <c r="AZ220" s="185"/>
      <c r="BA220" s="185"/>
      <c r="BB220" s="185"/>
      <c r="BC220" s="187"/>
      <c r="BD220" s="185"/>
      <c r="BE220" s="188"/>
      <c r="BF220" s="185"/>
      <c r="BG220" s="189"/>
      <c r="BH220" s="190"/>
      <c r="BI220" s="190"/>
      <c r="BJ220" s="190"/>
      <c r="BK220" s="187"/>
      <c r="BL220" s="187"/>
      <c r="BM220" s="191"/>
      <c r="BN220" s="192"/>
    </row>
    <row r="221" spans="2:66" x14ac:dyDescent="0.3"/>
    <row r="222" spans="2:66" x14ac:dyDescent="0.3">
      <c r="B222" s="279" t="s">
        <v>155</v>
      </c>
      <c r="C222" s="133"/>
      <c r="D222" s="134"/>
      <c r="E222" s="134"/>
      <c r="F222" s="134"/>
      <c r="G222" s="134"/>
      <c r="H222" s="134"/>
      <c r="I222" s="134"/>
      <c r="J222" s="134"/>
      <c r="K222" s="134"/>
      <c r="L222" s="135"/>
      <c r="M222" s="134"/>
      <c r="N222" s="134"/>
      <c r="O222" s="134"/>
      <c r="P222" s="134"/>
      <c r="Q222" s="134"/>
      <c r="R222" s="136"/>
      <c r="S222" s="134"/>
      <c r="T222" s="137"/>
      <c r="U222" s="134"/>
      <c r="V222" s="138"/>
      <c r="W222" s="139"/>
      <c r="X222" s="139"/>
      <c r="Y222" s="139"/>
      <c r="Z222" s="136"/>
      <c r="AA222" s="136"/>
      <c r="AB222" s="140"/>
      <c r="AC222" s="141"/>
      <c r="AM222" s="279" t="s">
        <v>156</v>
      </c>
      <c r="AN222" s="133"/>
      <c r="AO222" s="134"/>
      <c r="AP222" s="134"/>
      <c r="AQ222" s="134"/>
      <c r="AR222" s="134"/>
      <c r="AS222" s="134"/>
      <c r="AT222" s="134"/>
      <c r="AU222" s="134"/>
      <c r="AV222" s="134"/>
      <c r="AW222" s="135"/>
      <c r="AX222" s="134"/>
      <c r="AY222" s="134"/>
      <c r="AZ222" s="134"/>
      <c r="BA222" s="134"/>
      <c r="BB222" s="134"/>
      <c r="BC222" s="136"/>
      <c r="BD222" s="134"/>
      <c r="BE222" s="137"/>
      <c r="BF222" s="134"/>
      <c r="BG222" s="138"/>
      <c r="BH222" s="139"/>
      <c r="BI222" s="139"/>
      <c r="BJ222" s="139"/>
      <c r="BK222" s="136"/>
      <c r="BL222" s="136"/>
      <c r="BM222" s="140"/>
      <c r="BN222" s="141"/>
    </row>
    <row r="223" spans="2:66" x14ac:dyDescent="0.3">
      <c r="B223" s="279"/>
      <c r="C223" s="142"/>
      <c r="D223" s="41"/>
      <c r="E223" s="41"/>
      <c r="F223" s="41"/>
      <c r="G223" s="41"/>
      <c r="H223" s="41"/>
      <c r="I223" s="41"/>
      <c r="J223" s="41"/>
      <c r="K223" s="41"/>
      <c r="L223" s="143"/>
      <c r="M223" s="41"/>
      <c r="N223" s="41"/>
      <c r="O223" s="41"/>
      <c r="P223" s="41"/>
      <c r="Q223" s="41"/>
      <c r="R223" s="144"/>
      <c r="S223" s="41"/>
      <c r="T223" s="39"/>
      <c r="U223" s="41"/>
      <c r="V223" s="145"/>
      <c r="W223" s="146"/>
      <c r="X223" s="146"/>
      <c r="Y223" s="146"/>
      <c r="Z223" s="144"/>
      <c r="AA223" s="144"/>
      <c r="AB223" s="147"/>
      <c r="AC223" s="148"/>
      <c r="AM223" s="279"/>
      <c r="AN223" s="142"/>
      <c r="AO223" s="41"/>
      <c r="AP223" s="41"/>
      <c r="AQ223" s="41"/>
      <c r="AR223" s="41"/>
      <c r="AS223" s="41"/>
      <c r="AT223" s="41"/>
      <c r="AU223" s="41"/>
      <c r="AV223" s="41"/>
      <c r="AW223" s="143"/>
      <c r="AX223" s="41"/>
      <c r="AY223" s="41"/>
      <c r="AZ223" s="41"/>
      <c r="BA223" s="41"/>
      <c r="BB223" s="41"/>
      <c r="BC223" s="144"/>
      <c r="BD223" s="41"/>
      <c r="BE223" s="39"/>
      <c r="BF223" s="41"/>
      <c r="BG223" s="145"/>
      <c r="BH223" s="146"/>
      <c r="BI223" s="146"/>
      <c r="BJ223" s="146"/>
      <c r="BK223" s="144"/>
      <c r="BL223" s="144"/>
      <c r="BM223" s="147"/>
      <c r="BN223" s="148"/>
    </row>
    <row r="224" spans="2:66" x14ac:dyDescent="0.3">
      <c r="B224" s="279"/>
      <c r="C224" s="142"/>
      <c r="D224" s="283" t="s">
        <v>61</v>
      </c>
      <c r="E224" s="284" t="s">
        <v>62</v>
      </c>
      <c r="F224" s="284" t="s">
        <v>65</v>
      </c>
      <c r="G224" s="284"/>
      <c r="H224" s="284" t="s">
        <v>0</v>
      </c>
      <c r="I224" s="284"/>
      <c r="J224" s="285" t="s">
        <v>69</v>
      </c>
      <c r="K224" s="285"/>
      <c r="L224" s="285"/>
      <c r="M224" s="285"/>
      <c r="N224" s="284" t="s">
        <v>49</v>
      </c>
      <c r="O224" s="284"/>
      <c r="P224" s="284" t="s">
        <v>50</v>
      </c>
      <c r="Q224" s="286"/>
      <c r="R224" s="287" t="s">
        <v>79</v>
      </c>
      <c r="S224" s="288"/>
      <c r="T224" s="288" t="s">
        <v>80</v>
      </c>
      <c r="U224" s="41"/>
      <c r="V224" s="149" t="s">
        <v>81</v>
      </c>
      <c r="W224" s="150"/>
      <c r="X224" s="150"/>
      <c r="Y224" s="150"/>
      <c r="Z224" s="150"/>
      <c r="AA224" s="150"/>
      <c r="AB224" s="151"/>
      <c r="AC224" s="152"/>
      <c r="AM224" s="279"/>
      <c r="AN224" s="142"/>
      <c r="AO224" s="283" t="s">
        <v>97</v>
      </c>
      <c r="AP224" s="284" t="s">
        <v>98</v>
      </c>
      <c r="AQ224" s="284" t="s">
        <v>65</v>
      </c>
      <c r="AR224" s="284"/>
      <c r="AS224" s="284" t="s">
        <v>0</v>
      </c>
      <c r="AT224" s="284"/>
      <c r="AU224" s="285" t="s">
        <v>69</v>
      </c>
      <c r="AV224" s="285"/>
      <c r="AW224" s="285"/>
      <c r="AX224" s="285"/>
      <c r="AY224" s="284" t="s">
        <v>49</v>
      </c>
      <c r="AZ224" s="284"/>
      <c r="BA224" s="284" t="s">
        <v>50</v>
      </c>
      <c r="BB224" s="286"/>
      <c r="BC224" s="287" t="s">
        <v>79</v>
      </c>
      <c r="BD224" s="288"/>
      <c r="BE224" s="288" t="s">
        <v>80</v>
      </c>
      <c r="BF224" s="41"/>
      <c r="BG224" s="149" t="s">
        <v>81</v>
      </c>
      <c r="BH224" s="150"/>
      <c r="BI224" s="150"/>
      <c r="BJ224" s="150"/>
      <c r="BK224" s="150"/>
      <c r="BL224" s="150"/>
      <c r="BM224" s="151"/>
      <c r="BN224" s="152"/>
    </row>
    <row r="225" spans="2:66" x14ac:dyDescent="0.3">
      <c r="B225" s="279"/>
      <c r="C225" s="142"/>
      <c r="D225" s="283"/>
      <c r="E225" s="284"/>
      <c r="F225" s="284"/>
      <c r="G225" s="284"/>
      <c r="H225" s="284"/>
      <c r="I225" s="284"/>
      <c r="J225" s="52" t="s">
        <v>1</v>
      </c>
      <c r="K225" s="52" t="s">
        <v>67</v>
      </c>
      <c r="L225" s="285" t="s">
        <v>70</v>
      </c>
      <c r="M225" s="285"/>
      <c r="N225" s="284"/>
      <c r="O225" s="284"/>
      <c r="P225" s="284"/>
      <c r="Q225" s="286"/>
      <c r="R225" s="289"/>
      <c r="S225" s="290"/>
      <c r="T225" s="290"/>
      <c r="U225" s="41"/>
      <c r="V225" s="153"/>
      <c r="W225" s="154"/>
      <c r="X225" s="154"/>
      <c r="Y225" s="154"/>
      <c r="Z225" s="154"/>
      <c r="AA225" s="154"/>
      <c r="AB225" s="155"/>
      <c r="AC225" s="152"/>
      <c r="AM225" s="279"/>
      <c r="AN225" s="142"/>
      <c r="AO225" s="283"/>
      <c r="AP225" s="284"/>
      <c r="AQ225" s="284"/>
      <c r="AR225" s="284"/>
      <c r="AS225" s="284"/>
      <c r="AT225" s="284"/>
      <c r="AU225" s="52" t="s">
        <v>1</v>
      </c>
      <c r="AV225" s="52" t="s">
        <v>67</v>
      </c>
      <c r="AW225" s="285" t="s">
        <v>70</v>
      </c>
      <c r="AX225" s="285"/>
      <c r="AY225" s="284"/>
      <c r="AZ225" s="284"/>
      <c r="BA225" s="284"/>
      <c r="BB225" s="286"/>
      <c r="BC225" s="289"/>
      <c r="BD225" s="290"/>
      <c r="BE225" s="290"/>
      <c r="BF225" s="41"/>
      <c r="BG225" s="153"/>
      <c r="BH225" s="154"/>
      <c r="BI225" s="154"/>
      <c r="BJ225" s="154"/>
      <c r="BK225" s="154"/>
      <c r="BL225" s="154"/>
      <c r="BM225" s="155"/>
      <c r="BN225" s="152"/>
    </row>
    <row r="226" spans="2:66" x14ac:dyDescent="0.3">
      <c r="B226" s="279"/>
      <c r="C226" s="142"/>
      <c r="D226" s="283"/>
      <c r="E226" s="291"/>
      <c r="F226" s="291"/>
      <c r="G226" s="291"/>
      <c r="H226" s="282" t="s">
        <v>66</v>
      </c>
      <c r="I226" s="282"/>
      <c r="J226" s="52" t="e">
        <f t="shared" ref="J226:J240" si="120">VLOOKUP(H226,$AF$2:$AJ$7,4,FALSE)</f>
        <v>#N/A</v>
      </c>
      <c r="K226" s="52" t="e">
        <f t="shared" ref="K226:K240" si="121">VLOOKUP(H226,$AF$2:$AJ$7,5,FALSE)</f>
        <v>#N/A</v>
      </c>
      <c r="L226" s="156" t="e">
        <f t="shared" ref="L226:L240" si="122">VLOOKUP(H226,$AF$2:$AJ$7,2,FALSE)</f>
        <v>#N/A</v>
      </c>
      <c r="M226" s="157" t="e">
        <f t="shared" ref="M226:M240" si="123">VLOOKUP(H226,$AF$2:$AI$7,3,FALSE)</f>
        <v>#N/A</v>
      </c>
      <c r="N226" s="282"/>
      <c r="O226" s="282"/>
      <c r="P226" s="282"/>
      <c r="Q226" s="282"/>
      <c r="R226" s="158"/>
      <c r="S226" s="159" t="e">
        <f t="shared" ref="S226:S240" si="124">VLOOKUP(H226,$AF$2:$AI$7,3,FALSE)</f>
        <v>#N/A</v>
      </c>
      <c r="T226" s="160" t="e">
        <f>1-(R226/L226)</f>
        <v>#N/A</v>
      </c>
      <c r="U226" s="41"/>
      <c r="V226" s="161" t="s">
        <v>0</v>
      </c>
      <c r="W226" s="162" t="s">
        <v>84</v>
      </c>
      <c r="X226" s="163" t="s">
        <v>1</v>
      </c>
      <c r="Y226" s="292" t="s">
        <v>82</v>
      </c>
      <c r="Z226" s="293"/>
      <c r="AA226" s="294" t="s">
        <v>83</v>
      </c>
      <c r="AB226" s="295"/>
      <c r="AC226" s="148"/>
      <c r="AM226" s="279"/>
      <c r="AN226" s="142"/>
      <c r="AO226" s="283"/>
      <c r="AP226" s="291"/>
      <c r="AQ226" s="291">
        <v>4</v>
      </c>
      <c r="AR226" s="291"/>
      <c r="AS226" s="282" t="s">
        <v>66</v>
      </c>
      <c r="AT226" s="282"/>
      <c r="AU226" s="52" t="e">
        <f t="shared" ref="AU226:AU240" si="125">VLOOKUP(AS226,$AF$2:$AJ$7,4,FALSE)</f>
        <v>#N/A</v>
      </c>
      <c r="AV226" s="52" t="e">
        <f t="shared" ref="AV226:AV240" si="126">VLOOKUP(AS226,$AF$2:$AJ$7,5,FALSE)</f>
        <v>#N/A</v>
      </c>
      <c r="AW226" s="156" t="e">
        <f t="shared" ref="AW226:AW240" si="127">VLOOKUP(AS226,$AF$2:$AJ$7,2,FALSE)</f>
        <v>#N/A</v>
      </c>
      <c r="AX226" s="157" t="e">
        <f t="shared" ref="AX226:AX240" si="128">VLOOKUP(AS226,$AF$2:$AI$7,3,FALSE)</f>
        <v>#N/A</v>
      </c>
      <c r="AY226" s="282"/>
      <c r="AZ226" s="282"/>
      <c r="BA226" s="282"/>
      <c r="BB226" s="282"/>
      <c r="BC226" s="158"/>
      <c r="BD226" s="159" t="e">
        <f>VLOOKUP(AS226,$AF$2:$AI$7,3,FALSE)</f>
        <v>#N/A</v>
      </c>
      <c r="BE226" s="160" t="e">
        <f>1-(BC226/AW226)</f>
        <v>#N/A</v>
      </c>
      <c r="BF226" s="41"/>
      <c r="BG226" s="161" t="s">
        <v>0</v>
      </c>
      <c r="BH226" s="162" t="s">
        <v>84</v>
      </c>
      <c r="BI226" s="163" t="s">
        <v>1</v>
      </c>
      <c r="BJ226" s="292" t="s">
        <v>82</v>
      </c>
      <c r="BK226" s="293"/>
      <c r="BL226" s="294" t="s">
        <v>83</v>
      </c>
      <c r="BM226" s="295"/>
      <c r="BN226" s="148"/>
    </row>
    <row r="227" spans="2:66" x14ac:dyDescent="0.3">
      <c r="B227" s="279"/>
      <c r="C227" s="142"/>
      <c r="D227" s="283"/>
      <c r="E227" s="291"/>
      <c r="F227" s="291"/>
      <c r="G227" s="291"/>
      <c r="H227" s="282" t="s">
        <v>66</v>
      </c>
      <c r="I227" s="282"/>
      <c r="J227" s="52" t="e">
        <f t="shared" si="120"/>
        <v>#N/A</v>
      </c>
      <c r="K227" s="52" t="e">
        <f t="shared" si="121"/>
        <v>#N/A</v>
      </c>
      <c r="L227" s="156" t="e">
        <f t="shared" si="122"/>
        <v>#N/A</v>
      </c>
      <c r="M227" s="157" t="e">
        <f t="shared" si="123"/>
        <v>#N/A</v>
      </c>
      <c r="N227" s="282"/>
      <c r="O227" s="282"/>
      <c r="P227" s="282"/>
      <c r="Q227" s="282"/>
      <c r="R227" s="164"/>
      <c r="S227" s="157" t="e">
        <f t="shared" si="124"/>
        <v>#N/A</v>
      </c>
      <c r="T227" s="160" t="e">
        <f t="shared" ref="T227:T240" si="129">1-(R227/L227)</f>
        <v>#N/A</v>
      </c>
      <c r="U227" s="41"/>
      <c r="V227" s="165" t="s">
        <v>29</v>
      </c>
      <c r="W227" s="166">
        <f>'Info Base'!$B$8</f>
        <v>8</v>
      </c>
      <c r="X227" s="166">
        <f>'Info Base'!$C$8</f>
        <v>1</v>
      </c>
      <c r="Y227" s="167" t="e">
        <f ca="1">AVERAGEIF(H226:I240,$AF$2,L226:L240)</f>
        <v>#DIV/0!</v>
      </c>
      <c r="Z227" s="167" t="e">
        <f ca="1">Y227*X227*W227*F226</f>
        <v>#DIV/0!</v>
      </c>
      <c r="AA227" s="168" t="e">
        <f ca="1">AVERAGEIF(H226:I240,$AF$2,R226:R240)</f>
        <v>#DIV/0!</v>
      </c>
      <c r="AB227" s="168" t="e">
        <f ca="1">AA227*X227*W227*F226</f>
        <v>#DIV/0!</v>
      </c>
      <c r="AC227" s="148"/>
      <c r="AM227" s="279"/>
      <c r="AN227" s="142"/>
      <c r="AO227" s="283"/>
      <c r="AP227" s="291"/>
      <c r="AQ227" s="291"/>
      <c r="AR227" s="291"/>
      <c r="AS227" s="282" t="s">
        <v>66</v>
      </c>
      <c r="AT227" s="282"/>
      <c r="AU227" s="52" t="e">
        <f t="shared" si="125"/>
        <v>#N/A</v>
      </c>
      <c r="AV227" s="52" t="e">
        <f t="shared" si="126"/>
        <v>#N/A</v>
      </c>
      <c r="AW227" s="156" t="e">
        <f t="shared" si="127"/>
        <v>#N/A</v>
      </c>
      <c r="AX227" s="157" t="e">
        <f t="shared" si="128"/>
        <v>#N/A</v>
      </c>
      <c r="AY227" s="282"/>
      <c r="AZ227" s="282"/>
      <c r="BA227" s="282"/>
      <c r="BB227" s="282"/>
      <c r="BC227" s="164"/>
      <c r="BD227" s="157" t="e">
        <f t="shared" ref="BD227:BD240" si="130">VLOOKUP(AS227,$AF$2:$AI$7,3,FALSE)</f>
        <v>#N/A</v>
      </c>
      <c r="BE227" s="160" t="e">
        <f t="shared" ref="BE227:BE240" si="131">1-(BC227/AW227)</f>
        <v>#N/A</v>
      </c>
      <c r="BF227" s="41"/>
      <c r="BG227" s="165" t="s">
        <v>29</v>
      </c>
      <c r="BH227" s="166">
        <f>'Info Base'!$B$8</f>
        <v>8</v>
      </c>
      <c r="BI227" s="166">
        <f>'Info Base'!$C$8</f>
        <v>1</v>
      </c>
      <c r="BJ227" s="167" t="e">
        <f ca="1">AVERAGEIF(AS226:AT240,$AF$2,AW226:AW240)</f>
        <v>#DIV/0!</v>
      </c>
      <c r="BK227" s="167" t="e">
        <f ca="1">BJ227*BI227*BH227*AQ226</f>
        <v>#DIV/0!</v>
      </c>
      <c r="BL227" s="168" t="e">
        <f ca="1">AVERAGEIF(AS226:AT240,$AF$2,BC226:BC240)</f>
        <v>#DIV/0!</v>
      </c>
      <c r="BM227" s="168" t="e">
        <f ca="1">BL227*BI227*BH227*AQ226</f>
        <v>#DIV/0!</v>
      </c>
      <c r="BN227" s="148"/>
    </row>
    <row r="228" spans="2:66" x14ac:dyDescent="0.3">
      <c r="B228" s="279"/>
      <c r="C228" s="142"/>
      <c r="D228" s="283"/>
      <c r="E228" s="291"/>
      <c r="F228" s="291"/>
      <c r="G228" s="291"/>
      <c r="H228" s="282" t="s">
        <v>66</v>
      </c>
      <c r="I228" s="282"/>
      <c r="J228" s="52" t="e">
        <f t="shared" si="120"/>
        <v>#N/A</v>
      </c>
      <c r="K228" s="52" t="e">
        <f t="shared" si="121"/>
        <v>#N/A</v>
      </c>
      <c r="L228" s="156" t="e">
        <f t="shared" si="122"/>
        <v>#N/A</v>
      </c>
      <c r="M228" s="157" t="e">
        <f t="shared" si="123"/>
        <v>#N/A</v>
      </c>
      <c r="N228" s="282"/>
      <c r="O228" s="282"/>
      <c r="P228" s="282"/>
      <c r="Q228" s="282"/>
      <c r="R228" s="164"/>
      <c r="S228" s="157" t="e">
        <f t="shared" si="124"/>
        <v>#N/A</v>
      </c>
      <c r="T228" s="160" t="e">
        <f t="shared" si="129"/>
        <v>#N/A</v>
      </c>
      <c r="U228" s="41"/>
      <c r="V228" s="165" t="s">
        <v>30</v>
      </c>
      <c r="W228" s="166">
        <v>1</v>
      </c>
      <c r="X228" s="166">
        <f>'Info Base'!$C$7</f>
        <v>5</v>
      </c>
      <c r="Y228" s="167" t="e">
        <f ca="1">AVERAGEIF(H226:I240,$AF$3,L226:L240)</f>
        <v>#DIV/0!</v>
      </c>
      <c r="Z228" s="167" t="e">
        <f ca="1">Y228*X228*W228*F226</f>
        <v>#DIV/0!</v>
      </c>
      <c r="AA228" s="168" t="e">
        <f ca="1">AVERAGEIF(H226:I240,$AF$3,R226:R240)</f>
        <v>#DIV/0!</v>
      </c>
      <c r="AB228" s="168" t="e">
        <f ca="1">AA228*X228*W228*F226</f>
        <v>#DIV/0!</v>
      </c>
      <c r="AC228" s="148"/>
      <c r="AM228" s="279"/>
      <c r="AN228" s="142"/>
      <c r="AO228" s="283"/>
      <c r="AP228" s="291"/>
      <c r="AQ228" s="291"/>
      <c r="AR228" s="291"/>
      <c r="AS228" s="282" t="s">
        <v>66</v>
      </c>
      <c r="AT228" s="282"/>
      <c r="AU228" s="52" t="e">
        <f t="shared" si="125"/>
        <v>#N/A</v>
      </c>
      <c r="AV228" s="52" t="e">
        <f t="shared" si="126"/>
        <v>#N/A</v>
      </c>
      <c r="AW228" s="156" t="e">
        <f t="shared" si="127"/>
        <v>#N/A</v>
      </c>
      <c r="AX228" s="157" t="e">
        <f t="shared" si="128"/>
        <v>#N/A</v>
      </c>
      <c r="AY228" s="282"/>
      <c r="AZ228" s="282"/>
      <c r="BA228" s="282"/>
      <c r="BB228" s="282"/>
      <c r="BC228" s="164"/>
      <c r="BD228" s="157" t="e">
        <f t="shared" si="130"/>
        <v>#N/A</v>
      </c>
      <c r="BE228" s="160" t="e">
        <f t="shared" si="131"/>
        <v>#N/A</v>
      </c>
      <c r="BF228" s="41"/>
      <c r="BG228" s="165" t="s">
        <v>30</v>
      </c>
      <c r="BH228" s="166">
        <v>1</v>
      </c>
      <c r="BI228" s="166">
        <f>'Info Base'!$C$7</f>
        <v>5</v>
      </c>
      <c r="BJ228" s="167" t="e">
        <f ca="1">AVERAGEIF(AS226:AT240,$AF$3,AW226:AW240)</f>
        <v>#DIV/0!</v>
      </c>
      <c r="BK228" s="167" t="e">
        <f ca="1">BJ228*BI228*BH228*AQ226</f>
        <v>#DIV/0!</v>
      </c>
      <c r="BL228" s="168" t="e">
        <f ca="1">AVERAGEIF(AS226:AT240,$AF$3,BC226:BC240)</f>
        <v>#DIV/0!</v>
      </c>
      <c r="BM228" s="168" t="e">
        <f ca="1">BL228*BI228*BH228*AQ226</f>
        <v>#DIV/0!</v>
      </c>
      <c r="BN228" s="148"/>
    </row>
    <row r="229" spans="2:66" x14ac:dyDescent="0.3">
      <c r="B229" s="279"/>
      <c r="C229" s="142"/>
      <c r="D229" s="283"/>
      <c r="E229" s="291"/>
      <c r="F229" s="291"/>
      <c r="G229" s="291"/>
      <c r="H229" s="282" t="s">
        <v>66</v>
      </c>
      <c r="I229" s="282"/>
      <c r="J229" s="52" t="e">
        <f t="shared" si="120"/>
        <v>#N/A</v>
      </c>
      <c r="K229" s="52" t="e">
        <f t="shared" si="121"/>
        <v>#N/A</v>
      </c>
      <c r="L229" s="156" t="e">
        <f t="shared" si="122"/>
        <v>#N/A</v>
      </c>
      <c r="M229" s="157" t="e">
        <f t="shared" si="123"/>
        <v>#N/A</v>
      </c>
      <c r="N229" s="282"/>
      <c r="O229" s="282"/>
      <c r="P229" s="282"/>
      <c r="Q229" s="282"/>
      <c r="R229" s="164"/>
      <c r="S229" s="157" t="e">
        <f t="shared" si="124"/>
        <v>#N/A</v>
      </c>
      <c r="T229" s="160" t="e">
        <f t="shared" si="129"/>
        <v>#N/A</v>
      </c>
      <c r="U229" s="169"/>
      <c r="V229" s="165" t="s">
        <v>31</v>
      </c>
      <c r="W229" s="166">
        <v>1</v>
      </c>
      <c r="X229" s="166">
        <v>0</v>
      </c>
      <c r="Y229" s="166"/>
      <c r="Z229" s="170">
        <v>0</v>
      </c>
      <c r="AA229" s="170"/>
      <c r="AB229" s="171">
        <v>0</v>
      </c>
      <c r="AC229" s="148"/>
      <c r="AM229" s="279"/>
      <c r="AN229" s="142"/>
      <c r="AO229" s="283"/>
      <c r="AP229" s="291"/>
      <c r="AQ229" s="291"/>
      <c r="AR229" s="291"/>
      <c r="AS229" s="282" t="s">
        <v>66</v>
      </c>
      <c r="AT229" s="282"/>
      <c r="AU229" s="52" t="e">
        <f t="shared" si="125"/>
        <v>#N/A</v>
      </c>
      <c r="AV229" s="52" t="e">
        <f t="shared" si="126"/>
        <v>#N/A</v>
      </c>
      <c r="AW229" s="156" t="e">
        <f t="shared" si="127"/>
        <v>#N/A</v>
      </c>
      <c r="AX229" s="157" t="e">
        <f t="shared" si="128"/>
        <v>#N/A</v>
      </c>
      <c r="AY229" s="282"/>
      <c r="AZ229" s="282"/>
      <c r="BA229" s="282"/>
      <c r="BB229" s="282"/>
      <c r="BC229" s="164"/>
      <c r="BD229" s="157" t="e">
        <f t="shared" si="130"/>
        <v>#N/A</v>
      </c>
      <c r="BE229" s="160" t="e">
        <f t="shared" si="131"/>
        <v>#N/A</v>
      </c>
      <c r="BF229" s="169"/>
      <c r="BG229" s="165" t="s">
        <v>31</v>
      </c>
      <c r="BH229" s="166">
        <v>1</v>
      </c>
      <c r="BI229" s="166">
        <v>0</v>
      </c>
      <c r="BJ229" s="166"/>
      <c r="BK229" s="170">
        <v>0</v>
      </c>
      <c r="BL229" s="170"/>
      <c r="BM229" s="171">
        <v>0</v>
      </c>
      <c r="BN229" s="148"/>
    </row>
    <row r="230" spans="2:66" x14ac:dyDescent="0.3">
      <c r="B230" s="279"/>
      <c r="C230" s="142"/>
      <c r="D230" s="283"/>
      <c r="E230" s="291"/>
      <c r="F230" s="291"/>
      <c r="G230" s="291"/>
      <c r="H230" s="282" t="s">
        <v>66</v>
      </c>
      <c r="I230" s="282"/>
      <c r="J230" s="52" t="e">
        <f t="shared" si="120"/>
        <v>#N/A</v>
      </c>
      <c r="K230" s="52" t="e">
        <f t="shared" si="121"/>
        <v>#N/A</v>
      </c>
      <c r="L230" s="156" t="e">
        <f t="shared" si="122"/>
        <v>#N/A</v>
      </c>
      <c r="M230" s="157" t="e">
        <f t="shared" si="123"/>
        <v>#N/A</v>
      </c>
      <c r="N230" s="282"/>
      <c r="O230" s="282"/>
      <c r="P230" s="282"/>
      <c r="Q230" s="282"/>
      <c r="R230" s="164"/>
      <c r="S230" s="157" t="e">
        <f t="shared" si="124"/>
        <v>#N/A</v>
      </c>
      <c r="T230" s="160" t="e">
        <f t="shared" si="129"/>
        <v>#N/A</v>
      </c>
      <c r="U230" s="41"/>
      <c r="V230" s="165" t="s">
        <v>6</v>
      </c>
      <c r="W230" s="166">
        <f>'Info Base'!$B$9</f>
        <v>1</v>
      </c>
      <c r="X230" s="166">
        <f>'Info Base'!$C$9</f>
        <v>5</v>
      </c>
      <c r="Y230" s="167" t="e">
        <f ca="1">AVERAGEIF(H226:I240,$AF$5,L226:L240)</f>
        <v>#DIV/0!</v>
      </c>
      <c r="Z230" s="167" t="e">
        <f ca="1">Y230*X230*W230*F226</f>
        <v>#DIV/0!</v>
      </c>
      <c r="AA230" s="168" t="e">
        <f ca="1">AVERAGEIF(H226:I240,$AF$5,R226:R240)</f>
        <v>#DIV/0!</v>
      </c>
      <c r="AB230" s="168" t="e">
        <f ca="1">AA230*X230*W230*F226</f>
        <v>#DIV/0!</v>
      </c>
      <c r="AC230" s="148"/>
      <c r="AM230" s="279"/>
      <c r="AN230" s="142"/>
      <c r="AO230" s="283"/>
      <c r="AP230" s="291"/>
      <c r="AQ230" s="291"/>
      <c r="AR230" s="291"/>
      <c r="AS230" s="282" t="s">
        <v>66</v>
      </c>
      <c r="AT230" s="282"/>
      <c r="AU230" s="52" t="e">
        <f t="shared" si="125"/>
        <v>#N/A</v>
      </c>
      <c r="AV230" s="52" t="e">
        <f t="shared" si="126"/>
        <v>#N/A</v>
      </c>
      <c r="AW230" s="156" t="e">
        <f t="shared" si="127"/>
        <v>#N/A</v>
      </c>
      <c r="AX230" s="157" t="e">
        <f t="shared" si="128"/>
        <v>#N/A</v>
      </c>
      <c r="AY230" s="282"/>
      <c r="AZ230" s="282"/>
      <c r="BA230" s="282"/>
      <c r="BB230" s="282"/>
      <c r="BC230" s="164"/>
      <c r="BD230" s="157" t="e">
        <f t="shared" si="130"/>
        <v>#N/A</v>
      </c>
      <c r="BE230" s="160" t="e">
        <f t="shared" si="131"/>
        <v>#N/A</v>
      </c>
      <c r="BF230" s="41"/>
      <c r="BG230" s="165" t="s">
        <v>6</v>
      </c>
      <c r="BH230" s="166">
        <f>'Info Base'!$B$9</f>
        <v>1</v>
      </c>
      <c r="BI230" s="166">
        <f>'Info Base'!$C$9</f>
        <v>5</v>
      </c>
      <c r="BJ230" s="167" t="e">
        <f ca="1">AVERAGEIF(AS226:AT240,$AF$5,AW226:AW240)</f>
        <v>#DIV/0!</v>
      </c>
      <c r="BK230" s="167" t="e">
        <f ca="1">BJ230*BI230*BH230*AQ226</f>
        <v>#DIV/0!</v>
      </c>
      <c r="BL230" s="168" t="e">
        <f ca="1">AVERAGEIF(AS226:AT240,$AF$5,BC226:BC240)</f>
        <v>#DIV/0!</v>
      </c>
      <c r="BM230" s="168" t="e">
        <f ca="1">BL230*BI230*BH230*AQ226</f>
        <v>#DIV/0!</v>
      </c>
      <c r="BN230" s="148"/>
    </row>
    <row r="231" spans="2:66" x14ac:dyDescent="0.3">
      <c r="B231" s="279"/>
      <c r="C231" s="142"/>
      <c r="D231" s="283"/>
      <c r="E231" s="291"/>
      <c r="F231" s="291"/>
      <c r="G231" s="291"/>
      <c r="H231" s="282" t="s">
        <v>66</v>
      </c>
      <c r="I231" s="282"/>
      <c r="J231" s="52" t="e">
        <f t="shared" si="120"/>
        <v>#N/A</v>
      </c>
      <c r="K231" s="52" t="e">
        <f t="shared" si="121"/>
        <v>#N/A</v>
      </c>
      <c r="L231" s="156" t="e">
        <f t="shared" si="122"/>
        <v>#N/A</v>
      </c>
      <c r="M231" s="157" t="e">
        <f t="shared" si="123"/>
        <v>#N/A</v>
      </c>
      <c r="N231" s="282"/>
      <c r="O231" s="282"/>
      <c r="P231" s="282"/>
      <c r="Q231" s="282"/>
      <c r="R231" s="164"/>
      <c r="S231" s="157" t="e">
        <f t="shared" si="124"/>
        <v>#N/A</v>
      </c>
      <c r="T231" s="160" t="e">
        <f t="shared" si="129"/>
        <v>#N/A</v>
      </c>
      <c r="U231" s="41"/>
      <c r="V231" s="172" t="s">
        <v>7</v>
      </c>
      <c r="W231" s="173">
        <f>'Info Base'!$B$10</f>
        <v>1</v>
      </c>
      <c r="X231" s="173">
        <f>'Info Base'!$C$10</f>
        <v>4</v>
      </c>
      <c r="Y231" s="167" t="e">
        <f ca="1">AVERAGEIF(H226:I240,$AF$6,L226:L240)</f>
        <v>#DIV/0!</v>
      </c>
      <c r="Z231" s="167" t="e">
        <f ca="1">Y231*X231*W231*F226</f>
        <v>#DIV/0!</v>
      </c>
      <c r="AA231" s="168" t="e">
        <f ca="1">AVERAGEIF(H226:I240,$AF$6,R226:R240)</f>
        <v>#DIV/0!</v>
      </c>
      <c r="AB231" s="168" t="e">
        <f ca="1">AA231*X231*W231*F226</f>
        <v>#DIV/0!</v>
      </c>
      <c r="AC231" s="148"/>
      <c r="AM231" s="279"/>
      <c r="AN231" s="142"/>
      <c r="AO231" s="283"/>
      <c r="AP231" s="291"/>
      <c r="AQ231" s="291"/>
      <c r="AR231" s="291"/>
      <c r="AS231" s="282" t="s">
        <v>66</v>
      </c>
      <c r="AT231" s="282"/>
      <c r="AU231" s="52" t="e">
        <f t="shared" si="125"/>
        <v>#N/A</v>
      </c>
      <c r="AV231" s="52" t="e">
        <f t="shared" si="126"/>
        <v>#N/A</v>
      </c>
      <c r="AW231" s="156" t="e">
        <f t="shared" si="127"/>
        <v>#N/A</v>
      </c>
      <c r="AX231" s="157" t="e">
        <f t="shared" si="128"/>
        <v>#N/A</v>
      </c>
      <c r="AY231" s="282"/>
      <c r="AZ231" s="282"/>
      <c r="BA231" s="282"/>
      <c r="BB231" s="282"/>
      <c r="BC231" s="164"/>
      <c r="BD231" s="157" t="e">
        <f t="shared" si="130"/>
        <v>#N/A</v>
      </c>
      <c r="BE231" s="160" t="e">
        <f t="shared" si="131"/>
        <v>#N/A</v>
      </c>
      <c r="BF231" s="41"/>
      <c r="BG231" s="172" t="s">
        <v>7</v>
      </c>
      <c r="BH231" s="173">
        <f>'Info Base'!$B$10</f>
        <v>1</v>
      </c>
      <c r="BI231" s="173">
        <f>'Info Base'!$C$10</f>
        <v>4</v>
      </c>
      <c r="BJ231" s="167" t="e">
        <f ca="1">AVERAGEIF(AS226:AT240,$AF$6,AW226:AW240)</f>
        <v>#DIV/0!</v>
      </c>
      <c r="BK231" s="167" t="e">
        <f ca="1">BJ231*BI231*BH231*AQ226</f>
        <v>#DIV/0!</v>
      </c>
      <c r="BL231" s="168" t="e">
        <f ca="1">AVERAGEIF(AS226:AT240,$AF$6,BC226:BC240)</f>
        <v>#DIV/0!</v>
      </c>
      <c r="BM231" s="168" t="e">
        <f ca="1">BL231*BI231*BH231*AQ226</f>
        <v>#DIV/0!</v>
      </c>
      <c r="BN231" s="148"/>
    </row>
    <row r="232" spans="2:66" x14ac:dyDescent="0.3">
      <c r="B232" s="279"/>
      <c r="C232" s="142"/>
      <c r="D232" s="283"/>
      <c r="E232" s="291"/>
      <c r="F232" s="291"/>
      <c r="G232" s="291"/>
      <c r="H232" s="282" t="s">
        <v>66</v>
      </c>
      <c r="I232" s="282"/>
      <c r="J232" s="52" t="e">
        <f t="shared" si="120"/>
        <v>#N/A</v>
      </c>
      <c r="K232" s="52" t="e">
        <f t="shared" si="121"/>
        <v>#N/A</v>
      </c>
      <c r="L232" s="156" t="e">
        <f t="shared" si="122"/>
        <v>#N/A</v>
      </c>
      <c r="M232" s="157" t="e">
        <f t="shared" si="123"/>
        <v>#N/A</v>
      </c>
      <c r="N232" s="282"/>
      <c r="O232" s="282"/>
      <c r="P232" s="282"/>
      <c r="Q232" s="282"/>
      <c r="R232" s="164"/>
      <c r="S232" s="157" t="e">
        <f t="shared" si="124"/>
        <v>#N/A</v>
      </c>
      <c r="T232" s="160" t="e">
        <f t="shared" si="129"/>
        <v>#N/A</v>
      </c>
      <c r="U232" s="41"/>
      <c r="V232" s="174" t="s">
        <v>76</v>
      </c>
      <c r="W232" s="175">
        <v>1</v>
      </c>
      <c r="X232" s="175">
        <v>1</v>
      </c>
      <c r="Y232" s="175"/>
      <c r="Z232" s="167" t="e">
        <f ca="1">AVERAGEIF(H226:I240,$AF$7,L226:L240)</f>
        <v>#DIV/0!</v>
      </c>
      <c r="AA232" s="167"/>
      <c r="AB232" s="168" t="e">
        <f ca="1">AVERAGEIF(H226:I240,$AF$7,R226:R240)</f>
        <v>#DIV/0!</v>
      </c>
      <c r="AC232" s="148"/>
      <c r="AM232" s="279"/>
      <c r="AN232" s="142"/>
      <c r="AO232" s="283"/>
      <c r="AP232" s="291"/>
      <c r="AQ232" s="291"/>
      <c r="AR232" s="291"/>
      <c r="AS232" s="282" t="s">
        <v>66</v>
      </c>
      <c r="AT232" s="282"/>
      <c r="AU232" s="52" t="e">
        <f t="shared" si="125"/>
        <v>#N/A</v>
      </c>
      <c r="AV232" s="52" t="e">
        <f t="shared" si="126"/>
        <v>#N/A</v>
      </c>
      <c r="AW232" s="156" t="e">
        <f t="shared" si="127"/>
        <v>#N/A</v>
      </c>
      <c r="AX232" s="157" t="e">
        <f t="shared" si="128"/>
        <v>#N/A</v>
      </c>
      <c r="AY232" s="282"/>
      <c r="AZ232" s="282"/>
      <c r="BA232" s="282"/>
      <c r="BB232" s="282"/>
      <c r="BC232" s="164"/>
      <c r="BD232" s="157" t="e">
        <f t="shared" si="130"/>
        <v>#N/A</v>
      </c>
      <c r="BE232" s="160" t="e">
        <f t="shared" si="131"/>
        <v>#N/A</v>
      </c>
      <c r="BF232" s="41"/>
      <c r="BG232" s="174" t="s">
        <v>76</v>
      </c>
      <c r="BH232" s="175">
        <v>1</v>
      </c>
      <c r="BI232" s="175">
        <v>1</v>
      </c>
      <c r="BJ232" s="175" t="e">
        <f ca="1">AVERAGEIF(AS226:AT240,$AF$7,AW226:AW240)</f>
        <v>#DIV/0!</v>
      </c>
      <c r="BK232" s="167" t="e">
        <f ca="1">BJ232*BI232*BH232</f>
        <v>#DIV/0!</v>
      </c>
      <c r="BL232" s="167" t="e">
        <f ca="1">AVERAGEIF(AS226:AT240,$AF$7,BC226:BC240)</f>
        <v>#DIV/0!</v>
      </c>
      <c r="BM232" s="168" t="e">
        <f ca="1">BL232*BI232*BH232</f>
        <v>#DIV/0!</v>
      </c>
      <c r="BN232" s="148"/>
    </row>
    <row r="233" spans="2:66" x14ac:dyDescent="0.3">
      <c r="B233" s="279"/>
      <c r="C233" s="142"/>
      <c r="D233" s="283"/>
      <c r="E233" s="291"/>
      <c r="F233" s="291"/>
      <c r="G233" s="291"/>
      <c r="H233" s="282" t="s">
        <v>66</v>
      </c>
      <c r="I233" s="282"/>
      <c r="J233" s="52" t="e">
        <f t="shared" si="120"/>
        <v>#N/A</v>
      </c>
      <c r="K233" s="52" t="e">
        <f t="shared" si="121"/>
        <v>#N/A</v>
      </c>
      <c r="L233" s="156" t="e">
        <f t="shared" si="122"/>
        <v>#N/A</v>
      </c>
      <c r="M233" s="157" t="e">
        <f t="shared" si="123"/>
        <v>#N/A</v>
      </c>
      <c r="N233" s="282"/>
      <c r="O233" s="282"/>
      <c r="P233" s="282"/>
      <c r="Q233" s="282"/>
      <c r="R233" s="164"/>
      <c r="S233" s="157" t="e">
        <f t="shared" si="124"/>
        <v>#N/A</v>
      </c>
      <c r="T233" s="160" t="e">
        <f t="shared" si="129"/>
        <v>#N/A</v>
      </c>
      <c r="U233" s="41"/>
      <c r="V233" s="176" t="s">
        <v>85</v>
      </c>
      <c r="W233" s="176"/>
      <c r="X233" s="176"/>
      <c r="Y233" s="177"/>
      <c r="Z233" s="178" t="e">
        <f ca="1">SUM(Z227:Z232)</f>
        <v>#DIV/0!</v>
      </c>
      <c r="AA233" s="178"/>
      <c r="AB233" s="178" t="e">
        <f ca="1">SUM(AB227:AB232)</f>
        <v>#DIV/0!</v>
      </c>
      <c r="AC233" s="148"/>
      <c r="AM233" s="279"/>
      <c r="AN233" s="142"/>
      <c r="AO233" s="283"/>
      <c r="AP233" s="291"/>
      <c r="AQ233" s="291"/>
      <c r="AR233" s="291"/>
      <c r="AS233" s="282" t="s">
        <v>66</v>
      </c>
      <c r="AT233" s="282"/>
      <c r="AU233" s="52" t="e">
        <f t="shared" si="125"/>
        <v>#N/A</v>
      </c>
      <c r="AV233" s="52" t="e">
        <f t="shared" si="126"/>
        <v>#N/A</v>
      </c>
      <c r="AW233" s="156" t="e">
        <f t="shared" si="127"/>
        <v>#N/A</v>
      </c>
      <c r="AX233" s="157" t="e">
        <f t="shared" si="128"/>
        <v>#N/A</v>
      </c>
      <c r="AY233" s="282"/>
      <c r="AZ233" s="282"/>
      <c r="BA233" s="282"/>
      <c r="BB233" s="282"/>
      <c r="BC233" s="164"/>
      <c r="BD233" s="157" t="e">
        <f t="shared" si="130"/>
        <v>#N/A</v>
      </c>
      <c r="BE233" s="160" t="e">
        <f t="shared" si="131"/>
        <v>#N/A</v>
      </c>
      <c r="BF233" s="41"/>
      <c r="BG233" s="176" t="s">
        <v>85</v>
      </c>
      <c r="BH233" s="176"/>
      <c r="BI233" s="176"/>
      <c r="BJ233" s="177"/>
      <c r="BK233" s="178" t="e">
        <f ca="1">SUM(BK227:BK232)</f>
        <v>#DIV/0!</v>
      </c>
      <c r="BL233" s="178"/>
      <c r="BM233" s="178" t="e">
        <f ca="1">SUM(BM227:BM232)</f>
        <v>#DIV/0!</v>
      </c>
      <c r="BN233" s="148"/>
    </row>
    <row r="234" spans="2:66" x14ac:dyDescent="0.3">
      <c r="B234" s="279"/>
      <c r="C234" s="142"/>
      <c r="D234" s="283"/>
      <c r="E234" s="291"/>
      <c r="F234" s="291"/>
      <c r="G234" s="291"/>
      <c r="H234" s="282" t="s">
        <v>66</v>
      </c>
      <c r="I234" s="282"/>
      <c r="J234" s="52" t="e">
        <f t="shared" si="120"/>
        <v>#N/A</v>
      </c>
      <c r="K234" s="52" t="e">
        <f t="shared" si="121"/>
        <v>#N/A</v>
      </c>
      <c r="L234" s="156" t="e">
        <f t="shared" si="122"/>
        <v>#N/A</v>
      </c>
      <c r="M234" s="157" t="e">
        <f t="shared" si="123"/>
        <v>#N/A</v>
      </c>
      <c r="N234" s="282"/>
      <c r="O234" s="282"/>
      <c r="P234" s="282"/>
      <c r="Q234" s="282"/>
      <c r="R234" s="164"/>
      <c r="S234" s="157" t="e">
        <f t="shared" si="124"/>
        <v>#N/A</v>
      </c>
      <c r="T234" s="160" t="e">
        <f t="shared" si="129"/>
        <v>#N/A</v>
      </c>
      <c r="U234" s="41"/>
      <c r="V234" s="145"/>
      <c r="W234" s="146"/>
      <c r="X234" s="146"/>
      <c r="Y234" s="146"/>
      <c r="Z234" s="144"/>
      <c r="AA234" s="144"/>
      <c r="AB234" s="147"/>
      <c r="AC234" s="148"/>
      <c r="AM234" s="279"/>
      <c r="AN234" s="142"/>
      <c r="AO234" s="283"/>
      <c r="AP234" s="291"/>
      <c r="AQ234" s="291"/>
      <c r="AR234" s="291"/>
      <c r="AS234" s="282" t="s">
        <v>66</v>
      </c>
      <c r="AT234" s="282"/>
      <c r="AU234" s="52" t="e">
        <f t="shared" si="125"/>
        <v>#N/A</v>
      </c>
      <c r="AV234" s="52" t="e">
        <f t="shared" si="126"/>
        <v>#N/A</v>
      </c>
      <c r="AW234" s="156" t="e">
        <f t="shared" si="127"/>
        <v>#N/A</v>
      </c>
      <c r="AX234" s="157" t="e">
        <f t="shared" si="128"/>
        <v>#N/A</v>
      </c>
      <c r="AY234" s="282"/>
      <c r="AZ234" s="282"/>
      <c r="BA234" s="282"/>
      <c r="BB234" s="282"/>
      <c r="BC234" s="164"/>
      <c r="BD234" s="157" t="e">
        <f t="shared" si="130"/>
        <v>#N/A</v>
      </c>
      <c r="BE234" s="160" t="e">
        <f t="shared" si="131"/>
        <v>#N/A</v>
      </c>
      <c r="BF234" s="41"/>
      <c r="BG234" s="145"/>
      <c r="BH234" s="146"/>
      <c r="BI234" s="146"/>
      <c r="BJ234" s="146"/>
      <c r="BK234" s="144"/>
      <c r="BL234" s="144"/>
      <c r="BM234" s="147"/>
      <c r="BN234" s="148"/>
    </row>
    <row r="235" spans="2:66" x14ac:dyDescent="0.3">
      <c r="B235" s="279"/>
      <c r="C235" s="142"/>
      <c r="D235" s="283"/>
      <c r="E235" s="291"/>
      <c r="F235" s="291"/>
      <c r="G235" s="291"/>
      <c r="H235" s="282" t="s">
        <v>66</v>
      </c>
      <c r="I235" s="282"/>
      <c r="J235" s="52" t="e">
        <f t="shared" si="120"/>
        <v>#N/A</v>
      </c>
      <c r="K235" s="52" t="e">
        <f t="shared" si="121"/>
        <v>#N/A</v>
      </c>
      <c r="L235" s="156" t="e">
        <f t="shared" si="122"/>
        <v>#N/A</v>
      </c>
      <c r="M235" s="157" t="e">
        <f t="shared" si="123"/>
        <v>#N/A</v>
      </c>
      <c r="N235" s="282"/>
      <c r="O235" s="282"/>
      <c r="P235" s="282"/>
      <c r="Q235" s="282"/>
      <c r="R235" s="164"/>
      <c r="S235" s="157" t="e">
        <f t="shared" si="124"/>
        <v>#N/A</v>
      </c>
      <c r="T235" s="160" t="e">
        <f t="shared" si="129"/>
        <v>#N/A</v>
      </c>
      <c r="U235" s="41"/>
      <c r="V235" s="177" t="s">
        <v>86</v>
      </c>
      <c r="Z235" s="179" t="e">
        <f ca="1">Z233*365</f>
        <v>#DIV/0!</v>
      </c>
      <c r="AA235" s="63"/>
      <c r="AB235" s="180" t="s">
        <v>73</v>
      </c>
      <c r="AC235" s="148"/>
      <c r="AM235" s="279"/>
      <c r="AN235" s="142"/>
      <c r="AO235" s="283"/>
      <c r="AP235" s="291"/>
      <c r="AQ235" s="291"/>
      <c r="AR235" s="291"/>
      <c r="AS235" s="282" t="s">
        <v>66</v>
      </c>
      <c r="AT235" s="282"/>
      <c r="AU235" s="52" t="e">
        <f t="shared" si="125"/>
        <v>#N/A</v>
      </c>
      <c r="AV235" s="52" t="e">
        <f t="shared" si="126"/>
        <v>#N/A</v>
      </c>
      <c r="AW235" s="156" t="e">
        <f t="shared" si="127"/>
        <v>#N/A</v>
      </c>
      <c r="AX235" s="157" t="e">
        <f t="shared" si="128"/>
        <v>#N/A</v>
      </c>
      <c r="AY235" s="282"/>
      <c r="AZ235" s="282"/>
      <c r="BA235" s="282"/>
      <c r="BB235" s="282"/>
      <c r="BC235" s="164"/>
      <c r="BD235" s="157" t="e">
        <f t="shared" si="130"/>
        <v>#N/A</v>
      </c>
      <c r="BE235" s="160" t="e">
        <f t="shared" si="131"/>
        <v>#N/A</v>
      </c>
      <c r="BF235" s="41"/>
      <c r="BG235" s="177" t="s">
        <v>86</v>
      </c>
      <c r="BH235" s="119"/>
      <c r="BI235" s="119"/>
      <c r="BJ235" s="119"/>
      <c r="BK235" s="179" t="e">
        <f ca="1">BK233*365</f>
        <v>#DIV/0!</v>
      </c>
      <c r="BL235" s="63"/>
      <c r="BM235" s="180" t="s">
        <v>73</v>
      </c>
      <c r="BN235" s="148"/>
    </row>
    <row r="236" spans="2:66" x14ac:dyDescent="0.3">
      <c r="B236" s="279"/>
      <c r="C236" s="142"/>
      <c r="D236" s="283"/>
      <c r="E236" s="291"/>
      <c r="F236" s="291"/>
      <c r="G236" s="291"/>
      <c r="H236" s="282" t="s">
        <v>66</v>
      </c>
      <c r="I236" s="282"/>
      <c r="J236" s="52" t="e">
        <f t="shared" si="120"/>
        <v>#N/A</v>
      </c>
      <c r="K236" s="52" t="e">
        <f t="shared" si="121"/>
        <v>#N/A</v>
      </c>
      <c r="L236" s="156" t="e">
        <f t="shared" si="122"/>
        <v>#N/A</v>
      </c>
      <c r="M236" s="157" t="e">
        <f t="shared" si="123"/>
        <v>#N/A</v>
      </c>
      <c r="N236" s="282"/>
      <c r="O236" s="282"/>
      <c r="P236" s="282"/>
      <c r="Q236" s="282"/>
      <c r="R236" s="164"/>
      <c r="S236" s="157" t="e">
        <f t="shared" si="124"/>
        <v>#N/A</v>
      </c>
      <c r="T236" s="160" t="e">
        <f t="shared" si="129"/>
        <v>#N/A</v>
      </c>
      <c r="U236" s="41"/>
      <c r="V236" s="177" t="s">
        <v>87</v>
      </c>
      <c r="Z236" s="179" t="e">
        <f ca="1">AB233*365</f>
        <v>#DIV/0!</v>
      </c>
      <c r="AA236" s="63"/>
      <c r="AB236" s="181" t="s">
        <v>73</v>
      </c>
      <c r="AC236" s="148"/>
      <c r="AM236" s="279"/>
      <c r="AN236" s="142"/>
      <c r="AO236" s="283"/>
      <c r="AP236" s="291"/>
      <c r="AQ236" s="291"/>
      <c r="AR236" s="291"/>
      <c r="AS236" s="282" t="s">
        <v>66</v>
      </c>
      <c r="AT236" s="282"/>
      <c r="AU236" s="52" t="e">
        <f t="shared" si="125"/>
        <v>#N/A</v>
      </c>
      <c r="AV236" s="52" t="e">
        <f t="shared" si="126"/>
        <v>#N/A</v>
      </c>
      <c r="AW236" s="156" t="e">
        <f t="shared" si="127"/>
        <v>#N/A</v>
      </c>
      <c r="AX236" s="157" t="e">
        <f t="shared" si="128"/>
        <v>#N/A</v>
      </c>
      <c r="AY236" s="282"/>
      <c r="AZ236" s="282"/>
      <c r="BA236" s="282"/>
      <c r="BB236" s="282"/>
      <c r="BC236" s="164"/>
      <c r="BD236" s="157" t="e">
        <f t="shared" si="130"/>
        <v>#N/A</v>
      </c>
      <c r="BE236" s="160" t="e">
        <f t="shared" si="131"/>
        <v>#N/A</v>
      </c>
      <c r="BF236" s="41"/>
      <c r="BG236" s="177" t="s">
        <v>87</v>
      </c>
      <c r="BH236" s="119"/>
      <c r="BI236" s="119"/>
      <c r="BJ236" s="119"/>
      <c r="BK236" s="179" t="e">
        <f ca="1">BM233*365</f>
        <v>#DIV/0!</v>
      </c>
      <c r="BL236" s="63"/>
      <c r="BM236" s="181" t="s">
        <v>73</v>
      </c>
      <c r="BN236" s="148"/>
    </row>
    <row r="237" spans="2:66" x14ac:dyDescent="0.3">
      <c r="B237" s="279"/>
      <c r="C237" s="142"/>
      <c r="D237" s="283"/>
      <c r="E237" s="291"/>
      <c r="F237" s="291"/>
      <c r="G237" s="291"/>
      <c r="H237" s="282" t="s">
        <v>66</v>
      </c>
      <c r="I237" s="282"/>
      <c r="J237" s="52" t="e">
        <f t="shared" si="120"/>
        <v>#N/A</v>
      </c>
      <c r="K237" s="52" t="e">
        <f t="shared" si="121"/>
        <v>#N/A</v>
      </c>
      <c r="L237" s="156" t="e">
        <f t="shared" si="122"/>
        <v>#N/A</v>
      </c>
      <c r="M237" s="157" t="e">
        <f t="shared" si="123"/>
        <v>#N/A</v>
      </c>
      <c r="N237" s="282"/>
      <c r="O237" s="282"/>
      <c r="P237" s="282"/>
      <c r="Q237" s="282"/>
      <c r="R237" s="164"/>
      <c r="S237" s="157" t="e">
        <f t="shared" si="124"/>
        <v>#N/A</v>
      </c>
      <c r="T237" s="160" t="e">
        <f t="shared" si="129"/>
        <v>#N/A</v>
      </c>
      <c r="U237" s="41"/>
      <c r="V237" s="145"/>
      <c r="W237" s="146"/>
      <c r="X237" s="146"/>
      <c r="Y237" s="146"/>
      <c r="Z237" s="144"/>
      <c r="AA237" s="144"/>
      <c r="AB237" s="147"/>
      <c r="AC237" s="148"/>
      <c r="AM237" s="279"/>
      <c r="AN237" s="142"/>
      <c r="AO237" s="283"/>
      <c r="AP237" s="291"/>
      <c r="AQ237" s="291"/>
      <c r="AR237" s="291"/>
      <c r="AS237" s="282" t="s">
        <v>66</v>
      </c>
      <c r="AT237" s="282"/>
      <c r="AU237" s="52" t="e">
        <f t="shared" si="125"/>
        <v>#N/A</v>
      </c>
      <c r="AV237" s="52" t="e">
        <f t="shared" si="126"/>
        <v>#N/A</v>
      </c>
      <c r="AW237" s="156" t="e">
        <f t="shared" si="127"/>
        <v>#N/A</v>
      </c>
      <c r="AX237" s="157" t="e">
        <f t="shared" si="128"/>
        <v>#N/A</v>
      </c>
      <c r="AY237" s="282"/>
      <c r="AZ237" s="282"/>
      <c r="BA237" s="282"/>
      <c r="BB237" s="282"/>
      <c r="BC237" s="164"/>
      <c r="BD237" s="157" t="e">
        <f t="shared" si="130"/>
        <v>#N/A</v>
      </c>
      <c r="BE237" s="160" t="e">
        <f t="shared" si="131"/>
        <v>#N/A</v>
      </c>
      <c r="BF237" s="41"/>
      <c r="BG237" s="145"/>
      <c r="BH237" s="146"/>
      <c r="BI237" s="146"/>
      <c r="BJ237" s="146"/>
      <c r="BK237" s="144"/>
      <c r="BL237" s="144"/>
      <c r="BM237" s="147"/>
      <c r="BN237" s="148"/>
    </row>
    <row r="238" spans="2:66" x14ac:dyDescent="0.3">
      <c r="B238" s="279"/>
      <c r="C238" s="142"/>
      <c r="D238" s="283"/>
      <c r="E238" s="291"/>
      <c r="F238" s="291"/>
      <c r="G238" s="291"/>
      <c r="H238" s="282" t="s">
        <v>66</v>
      </c>
      <c r="I238" s="282"/>
      <c r="J238" s="52" t="e">
        <f t="shared" si="120"/>
        <v>#N/A</v>
      </c>
      <c r="K238" s="52" t="e">
        <f t="shared" si="121"/>
        <v>#N/A</v>
      </c>
      <c r="L238" s="156" t="e">
        <f t="shared" si="122"/>
        <v>#N/A</v>
      </c>
      <c r="M238" s="157" t="e">
        <f t="shared" si="123"/>
        <v>#N/A</v>
      </c>
      <c r="N238" s="282"/>
      <c r="O238" s="282"/>
      <c r="P238" s="282"/>
      <c r="Q238" s="282"/>
      <c r="R238" s="164"/>
      <c r="S238" s="157" t="e">
        <f t="shared" si="124"/>
        <v>#N/A</v>
      </c>
      <c r="T238" s="160" t="e">
        <f t="shared" si="129"/>
        <v>#N/A</v>
      </c>
      <c r="U238" s="41"/>
      <c r="V238" s="145"/>
      <c r="W238" s="146"/>
      <c r="X238" s="146"/>
      <c r="Y238" s="146"/>
      <c r="Z238" s="144"/>
      <c r="AA238" s="144"/>
      <c r="AB238" s="147"/>
      <c r="AC238" s="148"/>
      <c r="AM238" s="279"/>
      <c r="AN238" s="142"/>
      <c r="AO238" s="283"/>
      <c r="AP238" s="291"/>
      <c r="AQ238" s="291"/>
      <c r="AR238" s="291"/>
      <c r="AS238" s="282" t="s">
        <v>66</v>
      </c>
      <c r="AT238" s="282"/>
      <c r="AU238" s="52" t="e">
        <f t="shared" si="125"/>
        <v>#N/A</v>
      </c>
      <c r="AV238" s="52" t="e">
        <f t="shared" si="126"/>
        <v>#N/A</v>
      </c>
      <c r="AW238" s="156" t="e">
        <f t="shared" si="127"/>
        <v>#N/A</v>
      </c>
      <c r="AX238" s="157" t="e">
        <f t="shared" si="128"/>
        <v>#N/A</v>
      </c>
      <c r="AY238" s="282"/>
      <c r="AZ238" s="282"/>
      <c r="BA238" s="282"/>
      <c r="BB238" s="282"/>
      <c r="BC238" s="164"/>
      <c r="BD238" s="157" t="e">
        <f t="shared" si="130"/>
        <v>#N/A</v>
      </c>
      <c r="BE238" s="160" t="e">
        <f t="shared" si="131"/>
        <v>#N/A</v>
      </c>
      <c r="BF238" s="41"/>
      <c r="BG238" s="145"/>
      <c r="BH238" s="146"/>
      <c r="BI238" s="146"/>
      <c r="BJ238" s="146"/>
      <c r="BK238" s="144"/>
      <c r="BL238" s="144"/>
      <c r="BM238" s="147"/>
      <c r="BN238" s="148"/>
    </row>
    <row r="239" spans="2:66" x14ac:dyDescent="0.3">
      <c r="B239" s="279"/>
      <c r="C239" s="142"/>
      <c r="D239" s="283"/>
      <c r="E239" s="291"/>
      <c r="F239" s="291"/>
      <c r="G239" s="291"/>
      <c r="H239" s="282" t="s">
        <v>66</v>
      </c>
      <c r="I239" s="282"/>
      <c r="J239" s="52" t="e">
        <f t="shared" si="120"/>
        <v>#N/A</v>
      </c>
      <c r="K239" s="52" t="e">
        <f t="shared" si="121"/>
        <v>#N/A</v>
      </c>
      <c r="L239" s="156" t="e">
        <f t="shared" si="122"/>
        <v>#N/A</v>
      </c>
      <c r="M239" s="157" t="e">
        <f t="shared" si="123"/>
        <v>#N/A</v>
      </c>
      <c r="N239" s="282"/>
      <c r="O239" s="282"/>
      <c r="P239" s="282"/>
      <c r="Q239" s="282"/>
      <c r="R239" s="164"/>
      <c r="S239" s="157" t="e">
        <f t="shared" si="124"/>
        <v>#N/A</v>
      </c>
      <c r="T239" s="160" t="e">
        <f t="shared" si="129"/>
        <v>#N/A</v>
      </c>
      <c r="U239" s="41"/>
      <c r="V239" s="280" t="s">
        <v>88</v>
      </c>
      <c r="W239" s="182"/>
      <c r="X239" s="182"/>
      <c r="Y239" s="182"/>
      <c r="Z239" s="281" t="e">
        <f ca="1">1-(Z236/Z235)</f>
        <v>#DIV/0!</v>
      </c>
      <c r="AA239" s="183"/>
      <c r="AB239" s="147"/>
      <c r="AC239" s="148"/>
      <c r="AM239" s="279"/>
      <c r="AN239" s="142"/>
      <c r="AO239" s="283"/>
      <c r="AP239" s="291"/>
      <c r="AQ239" s="291"/>
      <c r="AR239" s="291"/>
      <c r="AS239" s="282" t="s">
        <v>66</v>
      </c>
      <c r="AT239" s="282"/>
      <c r="AU239" s="52" t="e">
        <f t="shared" si="125"/>
        <v>#N/A</v>
      </c>
      <c r="AV239" s="52" t="e">
        <f t="shared" si="126"/>
        <v>#N/A</v>
      </c>
      <c r="AW239" s="156" t="e">
        <f t="shared" si="127"/>
        <v>#N/A</v>
      </c>
      <c r="AX239" s="157" t="e">
        <f t="shared" si="128"/>
        <v>#N/A</v>
      </c>
      <c r="AY239" s="282"/>
      <c r="AZ239" s="282"/>
      <c r="BA239" s="282"/>
      <c r="BB239" s="282"/>
      <c r="BC239" s="164"/>
      <c r="BD239" s="157" t="e">
        <f t="shared" si="130"/>
        <v>#N/A</v>
      </c>
      <c r="BE239" s="160" t="e">
        <f t="shared" si="131"/>
        <v>#N/A</v>
      </c>
      <c r="BF239" s="41"/>
      <c r="BG239" s="280" t="s">
        <v>154</v>
      </c>
      <c r="BH239" s="182"/>
      <c r="BI239" s="182"/>
      <c r="BJ239" s="182"/>
      <c r="BK239" s="281" t="e">
        <f ca="1">1-(BK236/BK235)</f>
        <v>#DIV/0!</v>
      </c>
      <c r="BL239" s="183"/>
      <c r="BM239" s="147"/>
      <c r="BN239" s="148"/>
    </row>
    <row r="240" spans="2:66" x14ac:dyDescent="0.3">
      <c r="B240" s="279"/>
      <c r="C240" s="142"/>
      <c r="D240" s="283"/>
      <c r="E240" s="291"/>
      <c r="F240" s="291"/>
      <c r="G240" s="291"/>
      <c r="H240" s="282" t="s">
        <v>66</v>
      </c>
      <c r="I240" s="282"/>
      <c r="J240" s="52" t="e">
        <f t="shared" si="120"/>
        <v>#N/A</v>
      </c>
      <c r="K240" s="52" t="e">
        <f t="shared" si="121"/>
        <v>#N/A</v>
      </c>
      <c r="L240" s="156" t="e">
        <f t="shared" si="122"/>
        <v>#N/A</v>
      </c>
      <c r="M240" s="157" t="e">
        <f t="shared" si="123"/>
        <v>#N/A</v>
      </c>
      <c r="N240" s="282"/>
      <c r="O240" s="282"/>
      <c r="P240" s="282"/>
      <c r="Q240" s="282"/>
      <c r="R240" s="164"/>
      <c r="S240" s="157" t="e">
        <f t="shared" si="124"/>
        <v>#N/A</v>
      </c>
      <c r="T240" s="160" t="e">
        <f t="shared" si="129"/>
        <v>#N/A</v>
      </c>
      <c r="U240" s="41"/>
      <c r="V240" s="280"/>
      <c r="W240" s="182"/>
      <c r="X240" s="182"/>
      <c r="Y240" s="182"/>
      <c r="Z240" s="281"/>
      <c r="AA240" s="183"/>
      <c r="AB240" s="147"/>
      <c r="AC240" s="148"/>
      <c r="AM240" s="279"/>
      <c r="AN240" s="142"/>
      <c r="AO240" s="283"/>
      <c r="AP240" s="291"/>
      <c r="AQ240" s="291"/>
      <c r="AR240" s="291"/>
      <c r="AS240" s="282" t="s">
        <v>66</v>
      </c>
      <c r="AT240" s="282"/>
      <c r="AU240" s="52" t="e">
        <f t="shared" si="125"/>
        <v>#N/A</v>
      </c>
      <c r="AV240" s="52" t="e">
        <f t="shared" si="126"/>
        <v>#N/A</v>
      </c>
      <c r="AW240" s="156" t="e">
        <f t="shared" si="127"/>
        <v>#N/A</v>
      </c>
      <c r="AX240" s="157" t="e">
        <f t="shared" si="128"/>
        <v>#N/A</v>
      </c>
      <c r="AY240" s="282"/>
      <c r="AZ240" s="282"/>
      <c r="BA240" s="282"/>
      <c r="BB240" s="282"/>
      <c r="BC240" s="164"/>
      <c r="BD240" s="157" t="e">
        <f t="shared" si="130"/>
        <v>#N/A</v>
      </c>
      <c r="BE240" s="160" t="e">
        <f t="shared" si="131"/>
        <v>#N/A</v>
      </c>
      <c r="BF240" s="41"/>
      <c r="BG240" s="280"/>
      <c r="BH240" s="182"/>
      <c r="BI240" s="182"/>
      <c r="BJ240" s="182"/>
      <c r="BK240" s="281"/>
      <c r="BL240" s="183"/>
      <c r="BM240" s="147"/>
      <c r="BN240" s="148"/>
    </row>
    <row r="241" spans="2:66" x14ac:dyDescent="0.3">
      <c r="B241" s="279"/>
      <c r="C241" s="184"/>
      <c r="D241" s="185"/>
      <c r="E241" s="185"/>
      <c r="F241" s="185"/>
      <c r="G241" s="185"/>
      <c r="H241" s="185"/>
      <c r="I241" s="185"/>
      <c r="J241" s="185"/>
      <c r="K241" s="185"/>
      <c r="L241" s="186"/>
      <c r="M241" s="185"/>
      <c r="N241" s="185"/>
      <c r="O241" s="185"/>
      <c r="P241" s="185"/>
      <c r="Q241" s="185"/>
      <c r="R241" s="187"/>
      <c r="S241" s="185"/>
      <c r="T241" s="188"/>
      <c r="U241" s="185"/>
      <c r="V241" s="189"/>
      <c r="W241" s="190"/>
      <c r="X241" s="190"/>
      <c r="Y241" s="190"/>
      <c r="Z241" s="187"/>
      <c r="AA241" s="187"/>
      <c r="AB241" s="191"/>
      <c r="AC241" s="192"/>
      <c r="AM241" s="279"/>
      <c r="AN241" s="184"/>
      <c r="AO241" s="185"/>
      <c r="AP241" s="185"/>
      <c r="AQ241" s="185"/>
      <c r="AR241" s="185"/>
      <c r="AS241" s="185"/>
      <c r="AT241" s="185"/>
      <c r="AU241" s="185"/>
      <c r="AV241" s="185"/>
      <c r="AW241" s="186"/>
      <c r="AX241" s="185"/>
      <c r="AY241" s="185"/>
      <c r="AZ241" s="185"/>
      <c r="BA241" s="185"/>
      <c r="BB241" s="185"/>
      <c r="BC241" s="187"/>
      <c r="BD241" s="185"/>
      <c r="BE241" s="188"/>
      <c r="BF241" s="185"/>
      <c r="BG241" s="189"/>
      <c r="BH241" s="190"/>
      <c r="BI241" s="190"/>
      <c r="BJ241" s="190"/>
      <c r="BK241" s="187"/>
      <c r="BL241" s="187"/>
      <c r="BM241" s="191"/>
      <c r="BN241" s="192"/>
    </row>
    <row r="242" spans="2:66" x14ac:dyDescent="0.3"/>
    <row r="243" spans="2:66" x14ac:dyDescent="0.3">
      <c r="B243" s="279" t="s">
        <v>155</v>
      </c>
      <c r="C243" s="133"/>
      <c r="D243" s="134"/>
      <c r="E243" s="134"/>
      <c r="F243" s="134"/>
      <c r="G243" s="134"/>
      <c r="H243" s="134"/>
      <c r="I243" s="134"/>
      <c r="J243" s="134"/>
      <c r="K243" s="134"/>
      <c r="L243" s="135"/>
      <c r="M243" s="134"/>
      <c r="N243" s="134"/>
      <c r="O243" s="134"/>
      <c r="P243" s="134"/>
      <c r="Q243" s="134"/>
      <c r="R243" s="136"/>
      <c r="S243" s="134"/>
      <c r="T243" s="137"/>
      <c r="U243" s="134"/>
      <c r="V243" s="138"/>
      <c r="W243" s="139"/>
      <c r="X243" s="139"/>
      <c r="Y243" s="139"/>
      <c r="Z243" s="136"/>
      <c r="AA243" s="136"/>
      <c r="AB243" s="140"/>
      <c r="AC243" s="141"/>
      <c r="AM243" s="279" t="s">
        <v>156</v>
      </c>
      <c r="AN243" s="133"/>
      <c r="AO243" s="134"/>
      <c r="AP243" s="134"/>
      <c r="AQ243" s="134"/>
      <c r="AR243" s="134"/>
      <c r="AS243" s="134"/>
      <c r="AT243" s="134"/>
      <c r="AU243" s="134"/>
      <c r="AV243" s="134"/>
      <c r="AW243" s="135"/>
      <c r="AX243" s="134"/>
      <c r="AY243" s="134"/>
      <c r="AZ243" s="134"/>
      <c r="BA243" s="134"/>
      <c r="BB243" s="134"/>
      <c r="BC243" s="136"/>
      <c r="BD243" s="134"/>
      <c r="BE243" s="137"/>
      <c r="BF243" s="134"/>
      <c r="BG243" s="138"/>
      <c r="BH243" s="139"/>
      <c r="BI243" s="139"/>
      <c r="BJ243" s="139"/>
      <c r="BK243" s="136"/>
      <c r="BL243" s="136"/>
      <c r="BM243" s="140"/>
      <c r="BN243" s="141"/>
    </row>
    <row r="244" spans="2:66" x14ac:dyDescent="0.3">
      <c r="B244" s="279"/>
      <c r="C244" s="142"/>
      <c r="D244" s="41"/>
      <c r="E244" s="41"/>
      <c r="F244" s="41"/>
      <c r="G244" s="41"/>
      <c r="H244" s="41"/>
      <c r="I244" s="41"/>
      <c r="J244" s="41"/>
      <c r="K244" s="41"/>
      <c r="L244" s="143"/>
      <c r="M244" s="41"/>
      <c r="N244" s="41"/>
      <c r="O244" s="41"/>
      <c r="P244" s="41"/>
      <c r="Q244" s="41"/>
      <c r="R244" s="144"/>
      <c r="S244" s="41"/>
      <c r="T244" s="39"/>
      <c r="U244" s="41"/>
      <c r="V244" s="145"/>
      <c r="W244" s="146"/>
      <c r="X244" s="146"/>
      <c r="Y244" s="146"/>
      <c r="Z244" s="144"/>
      <c r="AA244" s="144"/>
      <c r="AB244" s="147"/>
      <c r="AC244" s="148"/>
      <c r="AM244" s="279"/>
      <c r="AN244" s="142"/>
      <c r="AO244" s="41"/>
      <c r="AP244" s="41"/>
      <c r="AQ244" s="41"/>
      <c r="AR244" s="41"/>
      <c r="AS244" s="41"/>
      <c r="AT244" s="41"/>
      <c r="AU244" s="41"/>
      <c r="AV244" s="41"/>
      <c r="AW244" s="143"/>
      <c r="AX244" s="41"/>
      <c r="AY244" s="41"/>
      <c r="AZ244" s="41"/>
      <c r="BA244" s="41"/>
      <c r="BB244" s="41"/>
      <c r="BC244" s="144"/>
      <c r="BD244" s="41"/>
      <c r="BE244" s="39"/>
      <c r="BF244" s="41"/>
      <c r="BG244" s="145"/>
      <c r="BH244" s="146"/>
      <c r="BI244" s="146"/>
      <c r="BJ244" s="146"/>
      <c r="BK244" s="144"/>
      <c r="BL244" s="144"/>
      <c r="BM244" s="147"/>
      <c r="BN244" s="148"/>
    </row>
    <row r="245" spans="2:66" x14ac:dyDescent="0.3">
      <c r="B245" s="279"/>
      <c r="C245" s="142"/>
      <c r="D245" s="283" t="s">
        <v>61</v>
      </c>
      <c r="E245" s="284" t="s">
        <v>62</v>
      </c>
      <c r="F245" s="284" t="s">
        <v>65</v>
      </c>
      <c r="G245" s="284"/>
      <c r="H245" s="284" t="s">
        <v>0</v>
      </c>
      <c r="I245" s="284"/>
      <c r="J245" s="285" t="s">
        <v>69</v>
      </c>
      <c r="K245" s="285"/>
      <c r="L245" s="285"/>
      <c r="M245" s="285"/>
      <c r="N245" s="284" t="s">
        <v>49</v>
      </c>
      <c r="O245" s="284"/>
      <c r="P245" s="284" t="s">
        <v>50</v>
      </c>
      <c r="Q245" s="286"/>
      <c r="R245" s="287" t="s">
        <v>79</v>
      </c>
      <c r="S245" s="288"/>
      <c r="T245" s="288" t="s">
        <v>80</v>
      </c>
      <c r="U245" s="41"/>
      <c r="V245" s="149" t="s">
        <v>81</v>
      </c>
      <c r="W245" s="150"/>
      <c r="X245" s="150"/>
      <c r="Y245" s="150"/>
      <c r="Z245" s="150"/>
      <c r="AA245" s="150"/>
      <c r="AB245" s="151"/>
      <c r="AC245" s="152"/>
      <c r="AM245" s="279"/>
      <c r="AN245" s="142"/>
      <c r="AO245" s="283" t="s">
        <v>97</v>
      </c>
      <c r="AP245" s="284" t="s">
        <v>98</v>
      </c>
      <c r="AQ245" s="284" t="s">
        <v>65</v>
      </c>
      <c r="AR245" s="284"/>
      <c r="AS245" s="284" t="s">
        <v>0</v>
      </c>
      <c r="AT245" s="284"/>
      <c r="AU245" s="285" t="s">
        <v>69</v>
      </c>
      <c r="AV245" s="285"/>
      <c r="AW245" s="285"/>
      <c r="AX245" s="285"/>
      <c r="AY245" s="284" t="s">
        <v>49</v>
      </c>
      <c r="AZ245" s="284"/>
      <c r="BA245" s="284" t="s">
        <v>50</v>
      </c>
      <c r="BB245" s="286"/>
      <c r="BC245" s="287" t="s">
        <v>79</v>
      </c>
      <c r="BD245" s="288"/>
      <c r="BE245" s="288" t="s">
        <v>80</v>
      </c>
      <c r="BF245" s="41"/>
      <c r="BG245" s="149" t="s">
        <v>81</v>
      </c>
      <c r="BH245" s="150"/>
      <c r="BI245" s="150"/>
      <c r="BJ245" s="150"/>
      <c r="BK245" s="150"/>
      <c r="BL245" s="150"/>
      <c r="BM245" s="151"/>
      <c r="BN245" s="152"/>
    </row>
    <row r="246" spans="2:66" x14ac:dyDescent="0.3">
      <c r="B246" s="279"/>
      <c r="C246" s="142"/>
      <c r="D246" s="283"/>
      <c r="E246" s="284"/>
      <c r="F246" s="284"/>
      <c r="G246" s="284"/>
      <c r="H246" s="284"/>
      <c r="I246" s="284"/>
      <c r="J246" s="52" t="s">
        <v>1</v>
      </c>
      <c r="K246" s="52" t="s">
        <v>67</v>
      </c>
      <c r="L246" s="285" t="s">
        <v>70</v>
      </c>
      <c r="M246" s="285"/>
      <c r="N246" s="284"/>
      <c r="O246" s="284"/>
      <c r="P246" s="284"/>
      <c r="Q246" s="286"/>
      <c r="R246" s="289"/>
      <c r="S246" s="290"/>
      <c r="T246" s="290"/>
      <c r="U246" s="41"/>
      <c r="V246" s="153"/>
      <c r="W246" s="154"/>
      <c r="X246" s="154"/>
      <c r="Y246" s="154"/>
      <c r="Z246" s="154"/>
      <c r="AA246" s="154"/>
      <c r="AB246" s="155"/>
      <c r="AC246" s="152"/>
      <c r="AM246" s="279"/>
      <c r="AN246" s="142"/>
      <c r="AO246" s="283"/>
      <c r="AP246" s="284"/>
      <c r="AQ246" s="284"/>
      <c r="AR246" s="284"/>
      <c r="AS246" s="284"/>
      <c r="AT246" s="284"/>
      <c r="AU246" s="52" t="s">
        <v>1</v>
      </c>
      <c r="AV246" s="52" t="s">
        <v>67</v>
      </c>
      <c r="AW246" s="285" t="s">
        <v>70</v>
      </c>
      <c r="AX246" s="285"/>
      <c r="AY246" s="284"/>
      <c r="AZ246" s="284"/>
      <c r="BA246" s="284"/>
      <c r="BB246" s="286"/>
      <c r="BC246" s="289"/>
      <c r="BD246" s="290"/>
      <c r="BE246" s="290"/>
      <c r="BF246" s="41"/>
      <c r="BG246" s="153"/>
      <c r="BH246" s="154"/>
      <c r="BI246" s="154"/>
      <c r="BJ246" s="154"/>
      <c r="BK246" s="154"/>
      <c r="BL246" s="154"/>
      <c r="BM246" s="155"/>
      <c r="BN246" s="152"/>
    </row>
    <row r="247" spans="2:66" x14ac:dyDescent="0.3">
      <c r="B247" s="279"/>
      <c r="C247" s="142"/>
      <c r="D247" s="283"/>
      <c r="E247" s="291"/>
      <c r="F247" s="291"/>
      <c r="G247" s="291"/>
      <c r="H247" s="282" t="s">
        <v>66</v>
      </c>
      <c r="I247" s="282"/>
      <c r="J247" s="52" t="e">
        <f t="shared" ref="J247:J261" si="132">VLOOKUP(H247,$AF$2:$AJ$7,4,FALSE)</f>
        <v>#N/A</v>
      </c>
      <c r="K247" s="52" t="e">
        <f t="shared" ref="K247:K261" si="133">VLOOKUP(H247,$AF$2:$AJ$7,5,FALSE)</f>
        <v>#N/A</v>
      </c>
      <c r="L247" s="156" t="e">
        <f t="shared" ref="L247:L261" si="134">VLOOKUP(H247,$AF$2:$AJ$7,2,FALSE)</f>
        <v>#N/A</v>
      </c>
      <c r="M247" s="157" t="e">
        <f t="shared" ref="M247:M261" si="135">VLOOKUP(H247,$AF$2:$AI$7,3,FALSE)</f>
        <v>#N/A</v>
      </c>
      <c r="N247" s="282"/>
      <c r="O247" s="282"/>
      <c r="P247" s="282"/>
      <c r="Q247" s="282"/>
      <c r="R247" s="158"/>
      <c r="S247" s="159" t="e">
        <f t="shared" ref="S247:S261" si="136">VLOOKUP(H247,$AF$2:$AI$7,3,FALSE)</f>
        <v>#N/A</v>
      </c>
      <c r="T247" s="160" t="e">
        <f>1-(R247/L247)</f>
        <v>#N/A</v>
      </c>
      <c r="U247" s="41"/>
      <c r="V247" s="161" t="s">
        <v>0</v>
      </c>
      <c r="W247" s="162" t="s">
        <v>84</v>
      </c>
      <c r="X247" s="163" t="s">
        <v>1</v>
      </c>
      <c r="Y247" s="292" t="s">
        <v>82</v>
      </c>
      <c r="Z247" s="293"/>
      <c r="AA247" s="294" t="s">
        <v>83</v>
      </c>
      <c r="AB247" s="295"/>
      <c r="AC247" s="148"/>
      <c r="AM247" s="279"/>
      <c r="AN247" s="142"/>
      <c r="AO247" s="283"/>
      <c r="AP247" s="291"/>
      <c r="AQ247" s="291">
        <v>4</v>
      </c>
      <c r="AR247" s="291"/>
      <c r="AS247" s="282" t="s">
        <v>66</v>
      </c>
      <c r="AT247" s="282"/>
      <c r="AU247" s="52" t="e">
        <f t="shared" ref="AU247:AU261" si="137">VLOOKUP(AS247,$AF$2:$AJ$7,4,FALSE)</f>
        <v>#N/A</v>
      </c>
      <c r="AV247" s="52" t="e">
        <f t="shared" ref="AV247:AV261" si="138">VLOOKUP(AS247,$AF$2:$AJ$7,5,FALSE)</f>
        <v>#N/A</v>
      </c>
      <c r="AW247" s="156" t="e">
        <f t="shared" ref="AW247:AW261" si="139">VLOOKUP(AS247,$AF$2:$AJ$7,2,FALSE)</f>
        <v>#N/A</v>
      </c>
      <c r="AX247" s="157" t="e">
        <f t="shared" ref="AX247:AX261" si="140">VLOOKUP(AS247,$AF$2:$AI$7,3,FALSE)</f>
        <v>#N/A</v>
      </c>
      <c r="AY247" s="282"/>
      <c r="AZ247" s="282"/>
      <c r="BA247" s="282"/>
      <c r="BB247" s="282"/>
      <c r="BC247" s="158"/>
      <c r="BD247" s="159" t="e">
        <f>VLOOKUP(AS247,$AF$2:$AI$7,3,FALSE)</f>
        <v>#N/A</v>
      </c>
      <c r="BE247" s="160" t="e">
        <f>1-(BC247/AW247)</f>
        <v>#N/A</v>
      </c>
      <c r="BF247" s="41"/>
      <c r="BG247" s="161" t="s">
        <v>0</v>
      </c>
      <c r="BH247" s="162" t="s">
        <v>84</v>
      </c>
      <c r="BI247" s="163" t="s">
        <v>1</v>
      </c>
      <c r="BJ247" s="292" t="s">
        <v>82</v>
      </c>
      <c r="BK247" s="293"/>
      <c r="BL247" s="294" t="s">
        <v>83</v>
      </c>
      <c r="BM247" s="295"/>
      <c r="BN247" s="148"/>
    </row>
    <row r="248" spans="2:66" x14ac:dyDescent="0.3">
      <c r="B248" s="279"/>
      <c r="C248" s="142"/>
      <c r="D248" s="283"/>
      <c r="E248" s="291"/>
      <c r="F248" s="291"/>
      <c r="G248" s="291"/>
      <c r="H248" s="282" t="s">
        <v>66</v>
      </c>
      <c r="I248" s="282"/>
      <c r="J248" s="52" t="e">
        <f t="shared" si="132"/>
        <v>#N/A</v>
      </c>
      <c r="K248" s="52" t="e">
        <f t="shared" si="133"/>
        <v>#N/A</v>
      </c>
      <c r="L248" s="156" t="e">
        <f t="shared" si="134"/>
        <v>#N/A</v>
      </c>
      <c r="M248" s="157" t="e">
        <f t="shared" si="135"/>
        <v>#N/A</v>
      </c>
      <c r="N248" s="282"/>
      <c r="O248" s="282"/>
      <c r="P248" s="282"/>
      <c r="Q248" s="282"/>
      <c r="R248" s="164"/>
      <c r="S248" s="157" t="e">
        <f t="shared" si="136"/>
        <v>#N/A</v>
      </c>
      <c r="T248" s="160" t="e">
        <f t="shared" ref="T248:T261" si="141">1-(R248/L248)</f>
        <v>#N/A</v>
      </c>
      <c r="U248" s="41"/>
      <c r="V248" s="165" t="s">
        <v>29</v>
      </c>
      <c r="W248" s="166">
        <f>'Info Base'!$B$8</f>
        <v>8</v>
      </c>
      <c r="X248" s="166">
        <f>'Info Base'!$C$8</f>
        <v>1</v>
      </c>
      <c r="Y248" s="167" t="e">
        <f ca="1">AVERAGEIF(H247:I261,$AF$2,L247:L261)</f>
        <v>#DIV/0!</v>
      </c>
      <c r="Z248" s="167" t="e">
        <f ca="1">Y248*X248*W248*F247</f>
        <v>#DIV/0!</v>
      </c>
      <c r="AA248" s="168" t="e">
        <f ca="1">AVERAGEIF(H247:I261,$AF$2,R247:R261)</f>
        <v>#DIV/0!</v>
      </c>
      <c r="AB248" s="168" t="e">
        <f ca="1">AA248*X248*W248*F247</f>
        <v>#DIV/0!</v>
      </c>
      <c r="AC248" s="148"/>
      <c r="AM248" s="279"/>
      <c r="AN248" s="142"/>
      <c r="AO248" s="283"/>
      <c r="AP248" s="291"/>
      <c r="AQ248" s="291"/>
      <c r="AR248" s="291"/>
      <c r="AS248" s="282" t="s">
        <v>66</v>
      </c>
      <c r="AT248" s="282"/>
      <c r="AU248" s="52" t="e">
        <f t="shared" si="137"/>
        <v>#N/A</v>
      </c>
      <c r="AV248" s="52" t="e">
        <f t="shared" si="138"/>
        <v>#N/A</v>
      </c>
      <c r="AW248" s="156" t="e">
        <f t="shared" si="139"/>
        <v>#N/A</v>
      </c>
      <c r="AX248" s="157" t="e">
        <f t="shared" si="140"/>
        <v>#N/A</v>
      </c>
      <c r="AY248" s="282"/>
      <c r="AZ248" s="282"/>
      <c r="BA248" s="282"/>
      <c r="BB248" s="282"/>
      <c r="BC248" s="164"/>
      <c r="BD248" s="157" t="e">
        <f t="shared" ref="BD248:BD261" si="142">VLOOKUP(AS248,$AF$2:$AI$7,3,FALSE)</f>
        <v>#N/A</v>
      </c>
      <c r="BE248" s="160" t="e">
        <f t="shared" ref="BE248:BE261" si="143">1-(BC248/AW248)</f>
        <v>#N/A</v>
      </c>
      <c r="BF248" s="41"/>
      <c r="BG248" s="165" t="s">
        <v>29</v>
      </c>
      <c r="BH248" s="166">
        <f>'Info Base'!$B$8</f>
        <v>8</v>
      </c>
      <c r="BI248" s="166">
        <f>'Info Base'!$C$8</f>
        <v>1</v>
      </c>
      <c r="BJ248" s="167" t="e">
        <f ca="1">AVERAGEIF(AS247:AT261,$AF$2,AW247:AW261)</f>
        <v>#DIV/0!</v>
      </c>
      <c r="BK248" s="167" t="e">
        <f ca="1">BJ248*BI248*BH248*AQ247</f>
        <v>#DIV/0!</v>
      </c>
      <c r="BL248" s="168" t="e">
        <f ca="1">AVERAGEIF(AS247:AT261,$AF$2,BC247:BC261)</f>
        <v>#DIV/0!</v>
      </c>
      <c r="BM248" s="168" t="e">
        <f ca="1">BL248*BI248*BH248*AQ247</f>
        <v>#DIV/0!</v>
      </c>
      <c r="BN248" s="148"/>
    </row>
    <row r="249" spans="2:66" x14ac:dyDescent="0.3">
      <c r="B249" s="279"/>
      <c r="C249" s="142"/>
      <c r="D249" s="283"/>
      <c r="E249" s="291"/>
      <c r="F249" s="291"/>
      <c r="G249" s="291"/>
      <c r="H249" s="282" t="s">
        <v>66</v>
      </c>
      <c r="I249" s="282"/>
      <c r="J249" s="52" t="e">
        <f t="shared" si="132"/>
        <v>#N/A</v>
      </c>
      <c r="K249" s="52" t="e">
        <f t="shared" si="133"/>
        <v>#N/A</v>
      </c>
      <c r="L249" s="156" t="e">
        <f t="shared" si="134"/>
        <v>#N/A</v>
      </c>
      <c r="M249" s="157" t="e">
        <f t="shared" si="135"/>
        <v>#N/A</v>
      </c>
      <c r="N249" s="282"/>
      <c r="O249" s="282"/>
      <c r="P249" s="282"/>
      <c r="Q249" s="282"/>
      <c r="R249" s="164"/>
      <c r="S249" s="157" t="e">
        <f t="shared" si="136"/>
        <v>#N/A</v>
      </c>
      <c r="T249" s="160" t="e">
        <f t="shared" si="141"/>
        <v>#N/A</v>
      </c>
      <c r="U249" s="41"/>
      <c r="V249" s="165" t="s">
        <v>30</v>
      </c>
      <c r="W249" s="166">
        <v>1</v>
      </c>
      <c r="X249" s="166">
        <f>'Info Base'!$C$7</f>
        <v>5</v>
      </c>
      <c r="Y249" s="167" t="e">
        <f ca="1">AVERAGEIF(H247:I261,$AF$3,L247:L261)</f>
        <v>#DIV/0!</v>
      </c>
      <c r="Z249" s="167" t="e">
        <f ca="1">Y249*X249*W249*F247</f>
        <v>#DIV/0!</v>
      </c>
      <c r="AA249" s="168" t="e">
        <f ca="1">AVERAGEIF(H247:I261,$AF$3,R247:R261)</f>
        <v>#DIV/0!</v>
      </c>
      <c r="AB249" s="168" t="e">
        <f ca="1">AA249*X249*W249*F247</f>
        <v>#DIV/0!</v>
      </c>
      <c r="AC249" s="148"/>
      <c r="AM249" s="279"/>
      <c r="AN249" s="142"/>
      <c r="AO249" s="283"/>
      <c r="AP249" s="291"/>
      <c r="AQ249" s="291"/>
      <c r="AR249" s="291"/>
      <c r="AS249" s="282" t="s">
        <v>66</v>
      </c>
      <c r="AT249" s="282"/>
      <c r="AU249" s="52" t="e">
        <f t="shared" si="137"/>
        <v>#N/A</v>
      </c>
      <c r="AV249" s="52" t="e">
        <f t="shared" si="138"/>
        <v>#N/A</v>
      </c>
      <c r="AW249" s="156" t="e">
        <f t="shared" si="139"/>
        <v>#N/A</v>
      </c>
      <c r="AX249" s="157" t="e">
        <f t="shared" si="140"/>
        <v>#N/A</v>
      </c>
      <c r="AY249" s="282"/>
      <c r="AZ249" s="282"/>
      <c r="BA249" s="282"/>
      <c r="BB249" s="282"/>
      <c r="BC249" s="164"/>
      <c r="BD249" s="157" t="e">
        <f t="shared" si="142"/>
        <v>#N/A</v>
      </c>
      <c r="BE249" s="160" t="e">
        <f t="shared" si="143"/>
        <v>#N/A</v>
      </c>
      <c r="BF249" s="41"/>
      <c r="BG249" s="165" t="s">
        <v>30</v>
      </c>
      <c r="BH249" s="166">
        <v>1</v>
      </c>
      <c r="BI249" s="166">
        <f>'Info Base'!$C$7</f>
        <v>5</v>
      </c>
      <c r="BJ249" s="167" t="e">
        <f ca="1">AVERAGEIF(AS247:AT261,$AF$3,AW247:AW261)</f>
        <v>#DIV/0!</v>
      </c>
      <c r="BK249" s="167" t="e">
        <f ca="1">BJ249*BI249*BH249*AQ247</f>
        <v>#DIV/0!</v>
      </c>
      <c r="BL249" s="168" t="e">
        <f ca="1">AVERAGEIF(AS247:AT261,$AF$3,BC247:BC261)</f>
        <v>#DIV/0!</v>
      </c>
      <c r="BM249" s="168" t="e">
        <f ca="1">BL249*BI249*BH249*AQ247</f>
        <v>#DIV/0!</v>
      </c>
      <c r="BN249" s="148"/>
    </row>
    <row r="250" spans="2:66" x14ac:dyDescent="0.3">
      <c r="B250" s="279"/>
      <c r="C250" s="142"/>
      <c r="D250" s="283"/>
      <c r="E250" s="291"/>
      <c r="F250" s="291"/>
      <c r="G250" s="291"/>
      <c r="H250" s="282" t="s">
        <v>66</v>
      </c>
      <c r="I250" s="282"/>
      <c r="J250" s="52" t="e">
        <f t="shared" si="132"/>
        <v>#N/A</v>
      </c>
      <c r="K250" s="52" t="e">
        <f t="shared" si="133"/>
        <v>#N/A</v>
      </c>
      <c r="L250" s="156" t="e">
        <f t="shared" si="134"/>
        <v>#N/A</v>
      </c>
      <c r="M250" s="157" t="e">
        <f t="shared" si="135"/>
        <v>#N/A</v>
      </c>
      <c r="N250" s="282"/>
      <c r="O250" s="282"/>
      <c r="P250" s="282"/>
      <c r="Q250" s="282"/>
      <c r="R250" s="164"/>
      <c r="S250" s="157" t="e">
        <f t="shared" si="136"/>
        <v>#N/A</v>
      </c>
      <c r="T250" s="160" t="e">
        <f t="shared" si="141"/>
        <v>#N/A</v>
      </c>
      <c r="U250" s="169"/>
      <c r="V250" s="165" t="s">
        <v>31</v>
      </c>
      <c r="W250" s="166">
        <v>1</v>
      </c>
      <c r="X250" s="166">
        <v>0</v>
      </c>
      <c r="Y250" s="166"/>
      <c r="Z250" s="170">
        <v>0</v>
      </c>
      <c r="AA250" s="170"/>
      <c r="AB250" s="171">
        <v>0</v>
      </c>
      <c r="AC250" s="148"/>
      <c r="AM250" s="279"/>
      <c r="AN250" s="142"/>
      <c r="AO250" s="283"/>
      <c r="AP250" s="291"/>
      <c r="AQ250" s="291"/>
      <c r="AR250" s="291"/>
      <c r="AS250" s="282" t="s">
        <v>66</v>
      </c>
      <c r="AT250" s="282"/>
      <c r="AU250" s="52" t="e">
        <f t="shared" si="137"/>
        <v>#N/A</v>
      </c>
      <c r="AV250" s="52" t="e">
        <f t="shared" si="138"/>
        <v>#N/A</v>
      </c>
      <c r="AW250" s="156" t="e">
        <f t="shared" si="139"/>
        <v>#N/A</v>
      </c>
      <c r="AX250" s="157" t="e">
        <f t="shared" si="140"/>
        <v>#N/A</v>
      </c>
      <c r="AY250" s="282"/>
      <c r="AZ250" s="282"/>
      <c r="BA250" s="282"/>
      <c r="BB250" s="282"/>
      <c r="BC250" s="164"/>
      <c r="BD250" s="157" t="e">
        <f t="shared" si="142"/>
        <v>#N/A</v>
      </c>
      <c r="BE250" s="160" t="e">
        <f t="shared" si="143"/>
        <v>#N/A</v>
      </c>
      <c r="BF250" s="169"/>
      <c r="BG250" s="165" t="s">
        <v>31</v>
      </c>
      <c r="BH250" s="166">
        <v>1</v>
      </c>
      <c r="BI250" s="166">
        <v>0</v>
      </c>
      <c r="BJ250" s="166"/>
      <c r="BK250" s="170">
        <v>0</v>
      </c>
      <c r="BL250" s="170"/>
      <c r="BM250" s="171">
        <v>0</v>
      </c>
      <c r="BN250" s="148"/>
    </row>
    <row r="251" spans="2:66" x14ac:dyDescent="0.3">
      <c r="B251" s="279"/>
      <c r="C251" s="142"/>
      <c r="D251" s="283"/>
      <c r="E251" s="291"/>
      <c r="F251" s="291"/>
      <c r="G251" s="291"/>
      <c r="H251" s="282" t="s">
        <v>66</v>
      </c>
      <c r="I251" s="282"/>
      <c r="J251" s="52" t="e">
        <f t="shared" si="132"/>
        <v>#N/A</v>
      </c>
      <c r="K251" s="52" t="e">
        <f t="shared" si="133"/>
        <v>#N/A</v>
      </c>
      <c r="L251" s="156" t="e">
        <f t="shared" si="134"/>
        <v>#N/A</v>
      </c>
      <c r="M251" s="157" t="e">
        <f t="shared" si="135"/>
        <v>#N/A</v>
      </c>
      <c r="N251" s="282"/>
      <c r="O251" s="282"/>
      <c r="P251" s="282"/>
      <c r="Q251" s="282"/>
      <c r="R251" s="164"/>
      <c r="S251" s="157" t="e">
        <f t="shared" si="136"/>
        <v>#N/A</v>
      </c>
      <c r="T251" s="160" t="e">
        <f t="shared" si="141"/>
        <v>#N/A</v>
      </c>
      <c r="U251" s="41"/>
      <c r="V251" s="165" t="s">
        <v>6</v>
      </c>
      <c r="W251" s="166">
        <f>'Info Base'!$B$9</f>
        <v>1</v>
      </c>
      <c r="X251" s="166">
        <f>'Info Base'!$C$9</f>
        <v>5</v>
      </c>
      <c r="Y251" s="167" t="e">
        <f ca="1">AVERAGEIF(H247:I261,$AF$5,L247:L261)</f>
        <v>#DIV/0!</v>
      </c>
      <c r="Z251" s="167" t="e">
        <f ca="1">Y251*X251*W251*F247</f>
        <v>#DIV/0!</v>
      </c>
      <c r="AA251" s="168" t="e">
        <f ca="1">AVERAGEIF(H247:I261,$AF$5,R247:R261)</f>
        <v>#DIV/0!</v>
      </c>
      <c r="AB251" s="168" t="e">
        <f ca="1">AA251*X251*W251*F247</f>
        <v>#DIV/0!</v>
      </c>
      <c r="AC251" s="148"/>
      <c r="AM251" s="279"/>
      <c r="AN251" s="142"/>
      <c r="AO251" s="283"/>
      <c r="AP251" s="291"/>
      <c r="AQ251" s="291"/>
      <c r="AR251" s="291"/>
      <c r="AS251" s="282" t="s">
        <v>66</v>
      </c>
      <c r="AT251" s="282"/>
      <c r="AU251" s="52" t="e">
        <f t="shared" si="137"/>
        <v>#N/A</v>
      </c>
      <c r="AV251" s="52" t="e">
        <f t="shared" si="138"/>
        <v>#N/A</v>
      </c>
      <c r="AW251" s="156" t="e">
        <f t="shared" si="139"/>
        <v>#N/A</v>
      </c>
      <c r="AX251" s="157" t="e">
        <f t="shared" si="140"/>
        <v>#N/A</v>
      </c>
      <c r="AY251" s="282"/>
      <c r="AZ251" s="282"/>
      <c r="BA251" s="282"/>
      <c r="BB251" s="282"/>
      <c r="BC251" s="164"/>
      <c r="BD251" s="157" t="e">
        <f t="shared" si="142"/>
        <v>#N/A</v>
      </c>
      <c r="BE251" s="160" t="e">
        <f t="shared" si="143"/>
        <v>#N/A</v>
      </c>
      <c r="BF251" s="41"/>
      <c r="BG251" s="165" t="s">
        <v>6</v>
      </c>
      <c r="BH251" s="166">
        <f>'Info Base'!$B$9</f>
        <v>1</v>
      </c>
      <c r="BI251" s="166">
        <f>'Info Base'!$C$9</f>
        <v>5</v>
      </c>
      <c r="BJ251" s="167" t="e">
        <f ca="1">AVERAGEIF(AS247:AT261,$AF$5,AW247:AW261)</f>
        <v>#DIV/0!</v>
      </c>
      <c r="BK251" s="167" t="e">
        <f ca="1">BJ251*BI251*BH251*AQ247</f>
        <v>#DIV/0!</v>
      </c>
      <c r="BL251" s="168" t="e">
        <f ca="1">AVERAGEIF(AS247:AT261,$AF$5,BC247:BC261)</f>
        <v>#DIV/0!</v>
      </c>
      <c r="BM251" s="168" t="e">
        <f ca="1">BL251*BI251*BH251*AQ247</f>
        <v>#DIV/0!</v>
      </c>
      <c r="BN251" s="148"/>
    </row>
    <row r="252" spans="2:66" x14ac:dyDescent="0.3">
      <c r="B252" s="279"/>
      <c r="C252" s="142"/>
      <c r="D252" s="283"/>
      <c r="E252" s="291"/>
      <c r="F252" s="291"/>
      <c r="G252" s="291"/>
      <c r="H252" s="282" t="s">
        <v>66</v>
      </c>
      <c r="I252" s="282"/>
      <c r="J252" s="52" t="e">
        <f t="shared" si="132"/>
        <v>#N/A</v>
      </c>
      <c r="K252" s="52" t="e">
        <f t="shared" si="133"/>
        <v>#N/A</v>
      </c>
      <c r="L252" s="156" t="e">
        <f t="shared" si="134"/>
        <v>#N/A</v>
      </c>
      <c r="M252" s="157" t="e">
        <f t="shared" si="135"/>
        <v>#N/A</v>
      </c>
      <c r="N252" s="282"/>
      <c r="O252" s="282"/>
      <c r="P252" s="282"/>
      <c r="Q252" s="282"/>
      <c r="R252" s="164"/>
      <c r="S252" s="157" t="e">
        <f t="shared" si="136"/>
        <v>#N/A</v>
      </c>
      <c r="T252" s="160" t="e">
        <f t="shared" si="141"/>
        <v>#N/A</v>
      </c>
      <c r="U252" s="41"/>
      <c r="V252" s="172" t="s">
        <v>7</v>
      </c>
      <c r="W252" s="173">
        <f>'Info Base'!$B$10</f>
        <v>1</v>
      </c>
      <c r="X252" s="173">
        <f>'Info Base'!$C$10</f>
        <v>4</v>
      </c>
      <c r="Y252" s="167" t="e">
        <f ca="1">AVERAGEIF(H247:I261,$AF$6,L247:L261)</f>
        <v>#DIV/0!</v>
      </c>
      <c r="Z252" s="167" t="e">
        <f ca="1">Y252*X252*W252*F247</f>
        <v>#DIV/0!</v>
      </c>
      <c r="AA252" s="168" t="e">
        <f ca="1">AVERAGEIF(H247:I261,$AF$6,R247:R261)</f>
        <v>#DIV/0!</v>
      </c>
      <c r="AB252" s="168" t="e">
        <f ca="1">AA252*X252*W252*F247</f>
        <v>#DIV/0!</v>
      </c>
      <c r="AC252" s="148"/>
      <c r="AM252" s="279"/>
      <c r="AN252" s="142"/>
      <c r="AO252" s="283"/>
      <c r="AP252" s="291"/>
      <c r="AQ252" s="291"/>
      <c r="AR252" s="291"/>
      <c r="AS252" s="282" t="s">
        <v>66</v>
      </c>
      <c r="AT252" s="282"/>
      <c r="AU252" s="52" t="e">
        <f t="shared" si="137"/>
        <v>#N/A</v>
      </c>
      <c r="AV252" s="52" t="e">
        <f t="shared" si="138"/>
        <v>#N/A</v>
      </c>
      <c r="AW252" s="156" t="e">
        <f t="shared" si="139"/>
        <v>#N/A</v>
      </c>
      <c r="AX252" s="157" t="e">
        <f t="shared" si="140"/>
        <v>#N/A</v>
      </c>
      <c r="AY252" s="282"/>
      <c r="AZ252" s="282"/>
      <c r="BA252" s="282"/>
      <c r="BB252" s="282"/>
      <c r="BC252" s="164"/>
      <c r="BD252" s="157" t="e">
        <f t="shared" si="142"/>
        <v>#N/A</v>
      </c>
      <c r="BE252" s="160" t="e">
        <f t="shared" si="143"/>
        <v>#N/A</v>
      </c>
      <c r="BF252" s="41"/>
      <c r="BG252" s="172" t="s">
        <v>7</v>
      </c>
      <c r="BH252" s="173">
        <f>'Info Base'!$B$10</f>
        <v>1</v>
      </c>
      <c r="BI252" s="173">
        <f>'Info Base'!$C$10</f>
        <v>4</v>
      </c>
      <c r="BJ252" s="167" t="e">
        <f ca="1">AVERAGEIF(AS247:AT261,$AF$6,AW247:AW261)</f>
        <v>#DIV/0!</v>
      </c>
      <c r="BK252" s="167" t="e">
        <f ca="1">BJ252*BI252*BH252*AQ247</f>
        <v>#DIV/0!</v>
      </c>
      <c r="BL252" s="168" t="e">
        <f ca="1">AVERAGEIF(AS247:AT261,$AF$6,BC247:BC261)</f>
        <v>#DIV/0!</v>
      </c>
      <c r="BM252" s="168" t="e">
        <f ca="1">BL252*BI252*BH252*AQ247</f>
        <v>#DIV/0!</v>
      </c>
      <c r="BN252" s="148"/>
    </row>
    <row r="253" spans="2:66" x14ac:dyDescent="0.3">
      <c r="B253" s="279"/>
      <c r="C253" s="142"/>
      <c r="D253" s="283"/>
      <c r="E253" s="291"/>
      <c r="F253" s="291"/>
      <c r="G253" s="291"/>
      <c r="H253" s="282" t="s">
        <v>66</v>
      </c>
      <c r="I253" s="282"/>
      <c r="J253" s="52" t="e">
        <f t="shared" si="132"/>
        <v>#N/A</v>
      </c>
      <c r="K253" s="52" t="e">
        <f t="shared" si="133"/>
        <v>#N/A</v>
      </c>
      <c r="L253" s="156" t="e">
        <f t="shared" si="134"/>
        <v>#N/A</v>
      </c>
      <c r="M253" s="157" t="e">
        <f t="shared" si="135"/>
        <v>#N/A</v>
      </c>
      <c r="N253" s="282"/>
      <c r="O253" s="282"/>
      <c r="P253" s="282"/>
      <c r="Q253" s="282"/>
      <c r="R253" s="164"/>
      <c r="S253" s="157" t="e">
        <f t="shared" si="136"/>
        <v>#N/A</v>
      </c>
      <c r="T253" s="160" t="e">
        <f t="shared" si="141"/>
        <v>#N/A</v>
      </c>
      <c r="U253" s="41"/>
      <c r="V253" s="174" t="s">
        <v>76</v>
      </c>
      <c r="W253" s="175">
        <v>1</v>
      </c>
      <c r="X253" s="175">
        <v>1</v>
      </c>
      <c r="Y253" s="175"/>
      <c r="Z253" s="167" t="e">
        <f ca="1">AVERAGEIF(H247:I261,$AF$7,L247:L261)</f>
        <v>#DIV/0!</v>
      </c>
      <c r="AA253" s="167"/>
      <c r="AB253" s="168" t="e">
        <f ca="1">AVERAGEIF(H247:I261,$AF$7,R247:R261)</f>
        <v>#DIV/0!</v>
      </c>
      <c r="AC253" s="148"/>
      <c r="AM253" s="279"/>
      <c r="AN253" s="142"/>
      <c r="AO253" s="283"/>
      <c r="AP253" s="291"/>
      <c r="AQ253" s="291"/>
      <c r="AR253" s="291"/>
      <c r="AS253" s="282" t="s">
        <v>66</v>
      </c>
      <c r="AT253" s="282"/>
      <c r="AU253" s="52" t="e">
        <f t="shared" si="137"/>
        <v>#N/A</v>
      </c>
      <c r="AV253" s="52" t="e">
        <f t="shared" si="138"/>
        <v>#N/A</v>
      </c>
      <c r="AW253" s="156" t="e">
        <f t="shared" si="139"/>
        <v>#N/A</v>
      </c>
      <c r="AX253" s="157" t="e">
        <f t="shared" si="140"/>
        <v>#N/A</v>
      </c>
      <c r="AY253" s="282"/>
      <c r="AZ253" s="282"/>
      <c r="BA253" s="282"/>
      <c r="BB253" s="282"/>
      <c r="BC253" s="164"/>
      <c r="BD253" s="157" t="e">
        <f t="shared" si="142"/>
        <v>#N/A</v>
      </c>
      <c r="BE253" s="160" t="e">
        <f t="shared" si="143"/>
        <v>#N/A</v>
      </c>
      <c r="BF253" s="41"/>
      <c r="BG253" s="174" t="s">
        <v>76</v>
      </c>
      <c r="BH253" s="175">
        <v>1</v>
      </c>
      <c r="BI253" s="175">
        <v>1</v>
      </c>
      <c r="BJ253" s="175" t="e">
        <f ca="1">AVERAGEIF(AS247:AT261,$AF$7,AW247:AW261)</f>
        <v>#DIV/0!</v>
      </c>
      <c r="BK253" s="167" t="e">
        <f ca="1">BJ253*BI253*BH253</f>
        <v>#DIV/0!</v>
      </c>
      <c r="BL253" s="167" t="e">
        <f ca="1">AVERAGEIF(AS247:AT261,$AF$7,BC247:BC261)</f>
        <v>#DIV/0!</v>
      </c>
      <c r="BM253" s="168" t="e">
        <f ca="1">BL253*BI253*BH253</f>
        <v>#DIV/0!</v>
      </c>
      <c r="BN253" s="148"/>
    </row>
    <row r="254" spans="2:66" x14ac:dyDescent="0.3">
      <c r="B254" s="279"/>
      <c r="C254" s="142"/>
      <c r="D254" s="283"/>
      <c r="E254" s="291"/>
      <c r="F254" s="291"/>
      <c r="G254" s="291"/>
      <c r="H254" s="282" t="s">
        <v>66</v>
      </c>
      <c r="I254" s="282"/>
      <c r="J254" s="52" t="e">
        <f t="shared" si="132"/>
        <v>#N/A</v>
      </c>
      <c r="K254" s="52" t="e">
        <f t="shared" si="133"/>
        <v>#N/A</v>
      </c>
      <c r="L254" s="156" t="e">
        <f t="shared" si="134"/>
        <v>#N/A</v>
      </c>
      <c r="M254" s="157" t="e">
        <f t="shared" si="135"/>
        <v>#N/A</v>
      </c>
      <c r="N254" s="282"/>
      <c r="O254" s="282"/>
      <c r="P254" s="282"/>
      <c r="Q254" s="282"/>
      <c r="R254" s="164"/>
      <c r="S254" s="157" t="e">
        <f t="shared" si="136"/>
        <v>#N/A</v>
      </c>
      <c r="T254" s="160" t="e">
        <f t="shared" si="141"/>
        <v>#N/A</v>
      </c>
      <c r="U254" s="41"/>
      <c r="V254" s="176" t="s">
        <v>85</v>
      </c>
      <c r="W254" s="176"/>
      <c r="X254" s="176"/>
      <c r="Y254" s="177"/>
      <c r="Z254" s="178" t="e">
        <f ca="1">SUM(Z248:Z253)</f>
        <v>#DIV/0!</v>
      </c>
      <c r="AA254" s="178"/>
      <c r="AB254" s="178" t="e">
        <f ca="1">SUM(AB248:AB253)</f>
        <v>#DIV/0!</v>
      </c>
      <c r="AC254" s="148"/>
      <c r="AM254" s="279"/>
      <c r="AN254" s="142"/>
      <c r="AO254" s="283"/>
      <c r="AP254" s="291"/>
      <c r="AQ254" s="291"/>
      <c r="AR254" s="291"/>
      <c r="AS254" s="282" t="s">
        <v>66</v>
      </c>
      <c r="AT254" s="282"/>
      <c r="AU254" s="52" t="e">
        <f t="shared" si="137"/>
        <v>#N/A</v>
      </c>
      <c r="AV254" s="52" t="e">
        <f t="shared" si="138"/>
        <v>#N/A</v>
      </c>
      <c r="AW254" s="156" t="e">
        <f t="shared" si="139"/>
        <v>#N/A</v>
      </c>
      <c r="AX254" s="157" t="e">
        <f t="shared" si="140"/>
        <v>#N/A</v>
      </c>
      <c r="AY254" s="282"/>
      <c r="AZ254" s="282"/>
      <c r="BA254" s="282"/>
      <c r="BB254" s="282"/>
      <c r="BC254" s="164"/>
      <c r="BD254" s="157" t="e">
        <f t="shared" si="142"/>
        <v>#N/A</v>
      </c>
      <c r="BE254" s="160" t="e">
        <f t="shared" si="143"/>
        <v>#N/A</v>
      </c>
      <c r="BF254" s="41"/>
      <c r="BG254" s="176" t="s">
        <v>85</v>
      </c>
      <c r="BH254" s="176"/>
      <c r="BI254" s="176"/>
      <c r="BJ254" s="177"/>
      <c r="BK254" s="178" t="e">
        <f ca="1">SUM(BK248:BK253)</f>
        <v>#DIV/0!</v>
      </c>
      <c r="BL254" s="178"/>
      <c r="BM254" s="178" t="e">
        <f ca="1">SUM(BM248:BM253)</f>
        <v>#DIV/0!</v>
      </c>
      <c r="BN254" s="148"/>
    </row>
    <row r="255" spans="2:66" x14ac:dyDescent="0.3">
      <c r="B255" s="279"/>
      <c r="C255" s="142"/>
      <c r="D255" s="283"/>
      <c r="E255" s="291"/>
      <c r="F255" s="291"/>
      <c r="G255" s="291"/>
      <c r="H255" s="282" t="s">
        <v>66</v>
      </c>
      <c r="I255" s="282"/>
      <c r="J255" s="52" t="e">
        <f t="shared" si="132"/>
        <v>#N/A</v>
      </c>
      <c r="K255" s="52" t="e">
        <f t="shared" si="133"/>
        <v>#N/A</v>
      </c>
      <c r="L255" s="156" t="e">
        <f t="shared" si="134"/>
        <v>#N/A</v>
      </c>
      <c r="M255" s="157" t="e">
        <f t="shared" si="135"/>
        <v>#N/A</v>
      </c>
      <c r="N255" s="282"/>
      <c r="O255" s="282"/>
      <c r="P255" s="282"/>
      <c r="Q255" s="282"/>
      <c r="R255" s="164"/>
      <c r="S255" s="157" t="e">
        <f t="shared" si="136"/>
        <v>#N/A</v>
      </c>
      <c r="T255" s="160" t="e">
        <f t="shared" si="141"/>
        <v>#N/A</v>
      </c>
      <c r="U255" s="41"/>
      <c r="V255" s="145"/>
      <c r="W255" s="146"/>
      <c r="X255" s="146"/>
      <c r="Y255" s="146"/>
      <c r="Z255" s="144"/>
      <c r="AA255" s="144"/>
      <c r="AB255" s="147"/>
      <c r="AC255" s="148"/>
      <c r="AM255" s="279"/>
      <c r="AN255" s="142"/>
      <c r="AO255" s="283"/>
      <c r="AP255" s="291"/>
      <c r="AQ255" s="291"/>
      <c r="AR255" s="291"/>
      <c r="AS255" s="282" t="s">
        <v>66</v>
      </c>
      <c r="AT255" s="282"/>
      <c r="AU255" s="52" t="e">
        <f t="shared" si="137"/>
        <v>#N/A</v>
      </c>
      <c r="AV255" s="52" t="e">
        <f t="shared" si="138"/>
        <v>#N/A</v>
      </c>
      <c r="AW255" s="156" t="e">
        <f t="shared" si="139"/>
        <v>#N/A</v>
      </c>
      <c r="AX255" s="157" t="e">
        <f t="shared" si="140"/>
        <v>#N/A</v>
      </c>
      <c r="AY255" s="282"/>
      <c r="AZ255" s="282"/>
      <c r="BA255" s="282"/>
      <c r="BB255" s="282"/>
      <c r="BC255" s="164"/>
      <c r="BD255" s="157" t="e">
        <f t="shared" si="142"/>
        <v>#N/A</v>
      </c>
      <c r="BE255" s="160" t="e">
        <f t="shared" si="143"/>
        <v>#N/A</v>
      </c>
      <c r="BF255" s="41"/>
      <c r="BG255" s="145"/>
      <c r="BH255" s="146"/>
      <c r="BI255" s="146"/>
      <c r="BJ255" s="146"/>
      <c r="BK255" s="144"/>
      <c r="BL255" s="144"/>
      <c r="BM255" s="147"/>
      <c r="BN255" s="148"/>
    </row>
    <row r="256" spans="2:66" x14ac:dyDescent="0.3">
      <c r="B256" s="279"/>
      <c r="C256" s="142"/>
      <c r="D256" s="283"/>
      <c r="E256" s="291"/>
      <c r="F256" s="291"/>
      <c r="G256" s="291"/>
      <c r="H256" s="282" t="s">
        <v>66</v>
      </c>
      <c r="I256" s="282"/>
      <c r="J256" s="52" t="e">
        <f t="shared" si="132"/>
        <v>#N/A</v>
      </c>
      <c r="K256" s="52" t="e">
        <f t="shared" si="133"/>
        <v>#N/A</v>
      </c>
      <c r="L256" s="156" t="e">
        <f t="shared" si="134"/>
        <v>#N/A</v>
      </c>
      <c r="M256" s="157" t="e">
        <f t="shared" si="135"/>
        <v>#N/A</v>
      </c>
      <c r="N256" s="282"/>
      <c r="O256" s="282"/>
      <c r="P256" s="282"/>
      <c r="Q256" s="282"/>
      <c r="R256" s="164"/>
      <c r="S256" s="157" t="e">
        <f t="shared" si="136"/>
        <v>#N/A</v>
      </c>
      <c r="T256" s="160" t="e">
        <f t="shared" si="141"/>
        <v>#N/A</v>
      </c>
      <c r="U256" s="41"/>
      <c r="V256" s="177" t="s">
        <v>86</v>
      </c>
      <c r="Z256" s="179" t="e">
        <f ca="1">Z254*365</f>
        <v>#DIV/0!</v>
      </c>
      <c r="AA256" s="63"/>
      <c r="AB256" s="180" t="s">
        <v>73</v>
      </c>
      <c r="AC256" s="148"/>
      <c r="AM256" s="279"/>
      <c r="AN256" s="142"/>
      <c r="AO256" s="283"/>
      <c r="AP256" s="291"/>
      <c r="AQ256" s="291"/>
      <c r="AR256" s="291"/>
      <c r="AS256" s="282" t="s">
        <v>66</v>
      </c>
      <c r="AT256" s="282"/>
      <c r="AU256" s="52" t="e">
        <f t="shared" si="137"/>
        <v>#N/A</v>
      </c>
      <c r="AV256" s="52" t="e">
        <f t="shared" si="138"/>
        <v>#N/A</v>
      </c>
      <c r="AW256" s="156" t="e">
        <f t="shared" si="139"/>
        <v>#N/A</v>
      </c>
      <c r="AX256" s="157" t="e">
        <f t="shared" si="140"/>
        <v>#N/A</v>
      </c>
      <c r="AY256" s="282"/>
      <c r="AZ256" s="282"/>
      <c r="BA256" s="282"/>
      <c r="BB256" s="282"/>
      <c r="BC256" s="164"/>
      <c r="BD256" s="157" t="e">
        <f t="shared" si="142"/>
        <v>#N/A</v>
      </c>
      <c r="BE256" s="160" t="e">
        <f t="shared" si="143"/>
        <v>#N/A</v>
      </c>
      <c r="BF256" s="41"/>
      <c r="BG256" s="177" t="s">
        <v>86</v>
      </c>
      <c r="BH256" s="119"/>
      <c r="BI256" s="119"/>
      <c r="BJ256" s="119"/>
      <c r="BK256" s="179" t="e">
        <f ca="1">BK254*365</f>
        <v>#DIV/0!</v>
      </c>
      <c r="BL256" s="63"/>
      <c r="BM256" s="180" t="s">
        <v>73</v>
      </c>
      <c r="BN256" s="148"/>
    </row>
    <row r="257" spans="2:66" x14ac:dyDescent="0.3">
      <c r="B257" s="279"/>
      <c r="C257" s="142"/>
      <c r="D257" s="283"/>
      <c r="E257" s="291"/>
      <c r="F257" s="291"/>
      <c r="G257" s="291"/>
      <c r="H257" s="282" t="s">
        <v>66</v>
      </c>
      <c r="I257" s="282"/>
      <c r="J257" s="52" t="e">
        <f t="shared" si="132"/>
        <v>#N/A</v>
      </c>
      <c r="K257" s="52" t="e">
        <f t="shared" si="133"/>
        <v>#N/A</v>
      </c>
      <c r="L257" s="156" t="e">
        <f t="shared" si="134"/>
        <v>#N/A</v>
      </c>
      <c r="M257" s="157" t="e">
        <f t="shared" si="135"/>
        <v>#N/A</v>
      </c>
      <c r="N257" s="282"/>
      <c r="O257" s="282"/>
      <c r="P257" s="282"/>
      <c r="Q257" s="282"/>
      <c r="R257" s="164"/>
      <c r="S257" s="157" t="e">
        <f t="shared" si="136"/>
        <v>#N/A</v>
      </c>
      <c r="T257" s="160" t="e">
        <f t="shared" si="141"/>
        <v>#N/A</v>
      </c>
      <c r="U257" s="41"/>
      <c r="V257" s="177" t="s">
        <v>87</v>
      </c>
      <c r="Z257" s="179" t="e">
        <f ca="1">AB254*365</f>
        <v>#DIV/0!</v>
      </c>
      <c r="AA257" s="63"/>
      <c r="AB257" s="181" t="s">
        <v>73</v>
      </c>
      <c r="AC257" s="148"/>
      <c r="AM257" s="279"/>
      <c r="AN257" s="142"/>
      <c r="AO257" s="283"/>
      <c r="AP257" s="291"/>
      <c r="AQ257" s="291"/>
      <c r="AR257" s="291"/>
      <c r="AS257" s="282" t="s">
        <v>66</v>
      </c>
      <c r="AT257" s="282"/>
      <c r="AU257" s="52" t="e">
        <f t="shared" si="137"/>
        <v>#N/A</v>
      </c>
      <c r="AV257" s="52" t="e">
        <f t="shared" si="138"/>
        <v>#N/A</v>
      </c>
      <c r="AW257" s="156" t="e">
        <f t="shared" si="139"/>
        <v>#N/A</v>
      </c>
      <c r="AX257" s="157" t="e">
        <f t="shared" si="140"/>
        <v>#N/A</v>
      </c>
      <c r="AY257" s="282"/>
      <c r="AZ257" s="282"/>
      <c r="BA257" s="282"/>
      <c r="BB257" s="282"/>
      <c r="BC257" s="164"/>
      <c r="BD257" s="157" t="e">
        <f t="shared" si="142"/>
        <v>#N/A</v>
      </c>
      <c r="BE257" s="160" t="e">
        <f t="shared" si="143"/>
        <v>#N/A</v>
      </c>
      <c r="BF257" s="41"/>
      <c r="BG257" s="177" t="s">
        <v>87</v>
      </c>
      <c r="BH257" s="119"/>
      <c r="BI257" s="119"/>
      <c r="BJ257" s="119"/>
      <c r="BK257" s="179" t="e">
        <f ca="1">BM254*365</f>
        <v>#DIV/0!</v>
      </c>
      <c r="BL257" s="63"/>
      <c r="BM257" s="181" t="s">
        <v>73</v>
      </c>
      <c r="BN257" s="148"/>
    </row>
    <row r="258" spans="2:66" x14ac:dyDescent="0.3">
      <c r="B258" s="279"/>
      <c r="C258" s="142"/>
      <c r="D258" s="283"/>
      <c r="E258" s="291"/>
      <c r="F258" s="291"/>
      <c r="G258" s="291"/>
      <c r="H258" s="282" t="s">
        <v>66</v>
      </c>
      <c r="I258" s="282"/>
      <c r="J258" s="52" t="e">
        <f t="shared" si="132"/>
        <v>#N/A</v>
      </c>
      <c r="K258" s="52" t="e">
        <f t="shared" si="133"/>
        <v>#N/A</v>
      </c>
      <c r="L258" s="156" t="e">
        <f t="shared" si="134"/>
        <v>#N/A</v>
      </c>
      <c r="M258" s="157" t="e">
        <f t="shared" si="135"/>
        <v>#N/A</v>
      </c>
      <c r="N258" s="282"/>
      <c r="O258" s="282"/>
      <c r="P258" s="282"/>
      <c r="Q258" s="282"/>
      <c r="R258" s="164"/>
      <c r="S258" s="157" t="e">
        <f t="shared" si="136"/>
        <v>#N/A</v>
      </c>
      <c r="T258" s="160" t="e">
        <f t="shared" si="141"/>
        <v>#N/A</v>
      </c>
      <c r="U258" s="41"/>
      <c r="V258" s="145"/>
      <c r="W258" s="146"/>
      <c r="X258" s="146"/>
      <c r="Y258" s="146"/>
      <c r="Z258" s="144"/>
      <c r="AA258" s="144"/>
      <c r="AB258" s="147"/>
      <c r="AC258" s="148"/>
      <c r="AM258" s="279"/>
      <c r="AN258" s="142"/>
      <c r="AO258" s="283"/>
      <c r="AP258" s="291"/>
      <c r="AQ258" s="291"/>
      <c r="AR258" s="291"/>
      <c r="AS258" s="282" t="s">
        <v>66</v>
      </c>
      <c r="AT258" s="282"/>
      <c r="AU258" s="52" t="e">
        <f t="shared" si="137"/>
        <v>#N/A</v>
      </c>
      <c r="AV258" s="52" t="e">
        <f t="shared" si="138"/>
        <v>#N/A</v>
      </c>
      <c r="AW258" s="156" t="e">
        <f t="shared" si="139"/>
        <v>#N/A</v>
      </c>
      <c r="AX258" s="157" t="e">
        <f t="shared" si="140"/>
        <v>#N/A</v>
      </c>
      <c r="AY258" s="282"/>
      <c r="AZ258" s="282"/>
      <c r="BA258" s="282"/>
      <c r="BB258" s="282"/>
      <c r="BC258" s="164"/>
      <c r="BD258" s="157" t="e">
        <f t="shared" si="142"/>
        <v>#N/A</v>
      </c>
      <c r="BE258" s="160" t="e">
        <f t="shared" si="143"/>
        <v>#N/A</v>
      </c>
      <c r="BF258" s="41"/>
      <c r="BG258" s="145"/>
      <c r="BH258" s="146"/>
      <c r="BI258" s="146"/>
      <c r="BJ258" s="146"/>
      <c r="BK258" s="144"/>
      <c r="BL258" s="144"/>
      <c r="BM258" s="147"/>
      <c r="BN258" s="148"/>
    </row>
    <row r="259" spans="2:66" x14ac:dyDescent="0.3">
      <c r="B259" s="279"/>
      <c r="C259" s="142"/>
      <c r="D259" s="283"/>
      <c r="E259" s="291"/>
      <c r="F259" s="291"/>
      <c r="G259" s="291"/>
      <c r="H259" s="282" t="s">
        <v>66</v>
      </c>
      <c r="I259" s="282"/>
      <c r="J259" s="52" t="e">
        <f t="shared" si="132"/>
        <v>#N/A</v>
      </c>
      <c r="K259" s="52" t="e">
        <f t="shared" si="133"/>
        <v>#N/A</v>
      </c>
      <c r="L259" s="156" t="e">
        <f t="shared" si="134"/>
        <v>#N/A</v>
      </c>
      <c r="M259" s="157" t="e">
        <f t="shared" si="135"/>
        <v>#N/A</v>
      </c>
      <c r="N259" s="282"/>
      <c r="O259" s="282"/>
      <c r="P259" s="282"/>
      <c r="Q259" s="282"/>
      <c r="R259" s="164"/>
      <c r="S259" s="157" t="e">
        <f t="shared" si="136"/>
        <v>#N/A</v>
      </c>
      <c r="T259" s="160" t="e">
        <f t="shared" si="141"/>
        <v>#N/A</v>
      </c>
      <c r="U259" s="41"/>
      <c r="V259" s="145"/>
      <c r="W259" s="146"/>
      <c r="X259" s="146"/>
      <c r="Y259" s="146"/>
      <c r="Z259" s="144"/>
      <c r="AA259" s="144"/>
      <c r="AB259" s="147"/>
      <c r="AC259" s="148"/>
      <c r="AM259" s="279"/>
      <c r="AN259" s="142"/>
      <c r="AO259" s="283"/>
      <c r="AP259" s="291"/>
      <c r="AQ259" s="291"/>
      <c r="AR259" s="291"/>
      <c r="AS259" s="282" t="s">
        <v>66</v>
      </c>
      <c r="AT259" s="282"/>
      <c r="AU259" s="52" t="e">
        <f t="shared" si="137"/>
        <v>#N/A</v>
      </c>
      <c r="AV259" s="52" t="e">
        <f t="shared" si="138"/>
        <v>#N/A</v>
      </c>
      <c r="AW259" s="156" t="e">
        <f t="shared" si="139"/>
        <v>#N/A</v>
      </c>
      <c r="AX259" s="157" t="e">
        <f t="shared" si="140"/>
        <v>#N/A</v>
      </c>
      <c r="AY259" s="282"/>
      <c r="AZ259" s="282"/>
      <c r="BA259" s="282"/>
      <c r="BB259" s="282"/>
      <c r="BC259" s="164"/>
      <c r="BD259" s="157" t="e">
        <f t="shared" si="142"/>
        <v>#N/A</v>
      </c>
      <c r="BE259" s="160" t="e">
        <f t="shared" si="143"/>
        <v>#N/A</v>
      </c>
      <c r="BF259" s="41"/>
      <c r="BG259" s="145"/>
      <c r="BH259" s="146"/>
      <c r="BI259" s="146"/>
      <c r="BJ259" s="146"/>
      <c r="BK259" s="144"/>
      <c r="BL259" s="144"/>
      <c r="BM259" s="147"/>
      <c r="BN259" s="148"/>
    </row>
    <row r="260" spans="2:66" x14ac:dyDescent="0.3">
      <c r="B260" s="279"/>
      <c r="C260" s="142"/>
      <c r="D260" s="283"/>
      <c r="E260" s="291"/>
      <c r="F260" s="291"/>
      <c r="G260" s="291"/>
      <c r="H260" s="282" t="s">
        <v>66</v>
      </c>
      <c r="I260" s="282"/>
      <c r="J260" s="52" t="e">
        <f t="shared" si="132"/>
        <v>#N/A</v>
      </c>
      <c r="K260" s="52" t="e">
        <f t="shared" si="133"/>
        <v>#N/A</v>
      </c>
      <c r="L260" s="156" t="e">
        <f t="shared" si="134"/>
        <v>#N/A</v>
      </c>
      <c r="M260" s="157" t="e">
        <f t="shared" si="135"/>
        <v>#N/A</v>
      </c>
      <c r="N260" s="282"/>
      <c r="O260" s="282"/>
      <c r="P260" s="282"/>
      <c r="Q260" s="282"/>
      <c r="R260" s="164"/>
      <c r="S260" s="157" t="e">
        <f t="shared" si="136"/>
        <v>#N/A</v>
      </c>
      <c r="T260" s="160" t="e">
        <f t="shared" si="141"/>
        <v>#N/A</v>
      </c>
      <c r="U260" s="41"/>
      <c r="V260" s="280" t="s">
        <v>88</v>
      </c>
      <c r="W260" s="182"/>
      <c r="X260" s="182"/>
      <c r="Y260" s="182"/>
      <c r="Z260" s="281" t="e">
        <f ca="1">1-(Z257/Z256)</f>
        <v>#DIV/0!</v>
      </c>
      <c r="AA260" s="183"/>
      <c r="AB260" s="147"/>
      <c r="AC260" s="148"/>
      <c r="AM260" s="279"/>
      <c r="AN260" s="142"/>
      <c r="AO260" s="283"/>
      <c r="AP260" s="291"/>
      <c r="AQ260" s="291"/>
      <c r="AR260" s="291"/>
      <c r="AS260" s="282" t="s">
        <v>66</v>
      </c>
      <c r="AT260" s="282"/>
      <c r="AU260" s="52" t="e">
        <f t="shared" si="137"/>
        <v>#N/A</v>
      </c>
      <c r="AV260" s="52" t="e">
        <f t="shared" si="138"/>
        <v>#N/A</v>
      </c>
      <c r="AW260" s="156" t="e">
        <f t="shared" si="139"/>
        <v>#N/A</v>
      </c>
      <c r="AX260" s="157" t="e">
        <f t="shared" si="140"/>
        <v>#N/A</v>
      </c>
      <c r="AY260" s="282"/>
      <c r="AZ260" s="282"/>
      <c r="BA260" s="282"/>
      <c r="BB260" s="282"/>
      <c r="BC260" s="164"/>
      <c r="BD260" s="157" t="e">
        <f t="shared" si="142"/>
        <v>#N/A</v>
      </c>
      <c r="BE260" s="160" t="e">
        <f t="shared" si="143"/>
        <v>#N/A</v>
      </c>
      <c r="BF260" s="41"/>
      <c r="BG260" s="280" t="s">
        <v>154</v>
      </c>
      <c r="BH260" s="182"/>
      <c r="BI260" s="182"/>
      <c r="BJ260" s="182"/>
      <c r="BK260" s="281" t="e">
        <f ca="1">1-(BK257/BK256)</f>
        <v>#DIV/0!</v>
      </c>
      <c r="BL260" s="183"/>
      <c r="BM260" s="147"/>
      <c r="BN260" s="148"/>
    </row>
    <row r="261" spans="2:66" x14ac:dyDescent="0.3">
      <c r="B261" s="279"/>
      <c r="C261" s="142"/>
      <c r="D261" s="283"/>
      <c r="E261" s="291"/>
      <c r="F261" s="291"/>
      <c r="G261" s="291"/>
      <c r="H261" s="282" t="s">
        <v>66</v>
      </c>
      <c r="I261" s="282"/>
      <c r="J261" s="52" t="e">
        <f t="shared" si="132"/>
        <v>#N/A</v>
      </c>
      <c r="K261" s="52" t="e">
        <f t="shared" si="133"/>
        <v>#N/A</v>
      </c>
      <c r="L261" s="156" t="e">
        <f t="shared" si="134"/>
        <v>#N/A</v>
      </c>
      <c r="M261" s="157" t="e">
        <f t="shared" si="135"/>
        <v>#N/A</v>
      </c>
      <c r="N261" s="282"/>
      <c r="O261" s="282"/>
      <c r="P261" s="282"/>
      <c r="Q261" s="282"/>
      <c r="R261" s="164"/>
      <c r="S261" s="157" t="e">
        <f t="shared" si="136"/>
        <v>#N/A</v>
      </c>
      <c r="T261" s="160" t="e">
        <f t="shared" si="141"/>
        <v>#N/A</v>
      </c>
      <c r="U261" s="41"/>
      <c r="V261" s="280"/>
      <c r="W261" s="182"/>
      <c r="X261" s="182"/>
      <c r="Y261" s="182"/>
      <c r="Z261" s="281"/>
      <c r="AA261" s="183"/>
      <c r="AB261" s="147"/>
      <c r="AC261" s="148"/>
      <c r="AM261" s="279"/>
      <c r="AN261" s="142"/>
      <c r="AO261" s="283"/>
      <c r="AP261" s="291"/>
      <c r="AQ261" s="291"/>
      <c r="AR261" s="291"/>
      <c r="AS261" s="282" t="s">
        <v>66</v>
      </c>
      <c r="AT261" s="282"/>
      <c r="AU261" s="52" t="e">
        <f t="shared" si="137"/>
        <v>#N/A</v>
      </c>
      <c r="AV261" s="52" t="e">
        <f t="shared" si="138"/>
        <v>#N/A</v>
      </c>
      <c r="AW261" s="156" t="e">
        <f t="shared" si="139"/>
        <v>#N/A</v>
      </c>
      <c r="AX261" s="157" t="e">
        <f t="shared" si="140"/>
        <v>#N/A</v>
      </c>
      <c r="AY261" s="282"/>
      <c r="AZ261" s="282"/>
      <c r="BA261" s="282"/>
      <c r="BB261" s="282"/>
      <c r="BC261" s="164"/>
      <c r="BD261" s="157" t="e">
        <f t="shared" si="142"/>
        <v>#N/A</v>
      </c>
      <c r="BE261" s="160" t="e">
        <f t="shared" si="143"/>
        <v>#N/A</v>
      </c>
      <c r="BF261" s="41"/>
      <c r="BG261" s="280"/>
      <c r="BH261" s="182"/>
      <c r="BI261" s="182"/>
      <c r="BJ261" s="182"/>
      <c r="BK261" s="281"/>
      <c r="BL261" s="183"/>
      <c r="BM261" s="147"/>
      <c r="BN261" s="148"/>
    </row>
    <row r="262" spans="2:66" x14ac:dyDescent="0.3">
      <c r="B262" s="279"/>
      <c r="C262" s="184"/>
      <c r="D262" s="185"/>
      <c r="E262" s="185"/>
      <c r="F262" s="185"/>
      <c r="G262" s="185"/>
      <c r="H262" s="185"/>
      <c r="I262" s="185"/>
      <c r="J262" s="185"/>
      <c r="K262" s="185"/>
      <c r="L262" s="186"/>
      <c r="M262" s="185"/>
      <c r="N262" s="185"/>
      <c r="O262" s="185"/>
      <c r="P262" s="185"/>
      <c r="Q262" s="185"/>
      <c r="R262" s="187"/>
      <c r="S262" s="185"/>
      <c r="T262" s="188"/>
      <c r="U262" s="185"/>
      <c r="V262" s="189"/>
      <c r="W262" s="190"/>
      <c r="X262" s="190"/>
      <c r="Y262" s="190"/>
      <c r="Z262" s="187"/>
      <c r="AA262" s="187"/>
      <c r="AB262" s="191"/>
      <c r="AC262" s="192"/>
      <c r="AM262" s="279"/>
      <c r="AN262" s="184"/>
      <c r="AO262" s="185"/>
      <c r="AP262" s="185"/>
      <c r="AQ262" s="185"/>
      <c r="AR262" s="185"/>
      <c r="AS262" s="185"/>
      <c r="AT262" s="185"/>
      <c r="AU262" s="185"/>
      <c r="AV262" s="185"/>
      <c r="AW262" s="186"/>
      <c r="AX262" s="185"/>
      <c r="AY262" s="185"/>
      <c r="AZ262" s="185"/>
      <c r="BA262" s="185"/>
      <c r="BB262" s="185"/>
      <c r="BC262" s="187"/>
      <c r="BD262" s="185"/>
      <c r="BE262" s="188"/>
      <c r="BF262" s="185"/>
      <c r="BG262" s="189"/>
      <c r="BH262" s="190"/>
      <c r="BI262" s="190"/>
      <c r="BJ262" s="190"/>
      <c r="BK262" s="187"/>
      <c r="BL262" s="187"/>
      <c r="BM262" s="191"/>
      <c r="BN262" s="192"/>
    </row>
    <row r="263" spans="2:66" x14ac:dyDescent="0.3"/>
    <row r="264" spans="2:66" x14ac:dyDescent="0.3"/>
    <row r="265" spans="2:66" x14ac:dyDescent="0.3"/>
  </sheetData>
  <sheetProtection algorithmName="SHA-512" hashValue="swZj7ByCLwG81inNN5elhs+ec+9YR3gI0KnOFs+Jd3Auigv2DzSkdmJRxOQPBXkEbwOfVnHHFtCYS3q8CohCXA==" saltValue="B4AmLSa+J+XgvqVbt4BmBw==" spinCount="100000" sheet="1" objects="1" scenarios="1"/>
  <mergeCells count="1488">
    <mergeCell ref="BJ16:BK16"/>
    <mergeCell ref="BA25:BB25"/>
    <mergeCell ref="AS22:AT22"/>
    <mergeCell ref="AY22:AZ22"/>
    <mergeCell ref="BA22:BB22"/>
    <mergeCell ref="AS23:AT23"/>
    <mergeCell ref="AY23:AZ23"/>
    <mergeCell ref="BA23:BB23"/>
    <mergeCell ref="AS20:AT20"/>
    <mergeCell ref="AY20:AZ20"/>
    <mergeCell ref="BA20:BB20"/>
    <mergeCell ref="AS21:AT21"/>
    <mergeCell ref="AY21:AZ21"/>
    <mergeCell ref="BA21:BB21"/>
    <mergeCell ref="AS18:AT18"/>
    <mergeCell ref="AY18:AZ18"/>
    <mergeCell ref="AY17:AZ17"/>
    <mergeCell ref="BA17:BB17"/>
    <mergeCell ref="BL16:BM16"/>
    <mergeCell ref="AS29:AT29"/>
    <mergeCell ref="AY29:AZ29"/>
    <mergeCell ref="BA29:BB29"/>
    <mergeCell ref="BG29:BG30"/>
    <mergeCell ref="AS28:AT28"/>
    <mergeCell ref="AY28:AZ28"/>
    <mergeCell ref="BA28:BB28"/>
    <mergeCell ref="AO14:AO30"/>
    <mergeCell ref="AP14:AP15"/>
    <mergeCell ref="AQ14:AR15"/>
    <mergeCell ref="AS14:AT15"/>
    <mergeCell ref="AU14:AX14"/>
    <mergeCell ref="AS26:AT26"/>
    <mergeCell ref="AY26:AZ26"/>
    <mergeCell ref="BA26:BB26"/>
    <mergeCell ref="AS27:AT27"/>
    <mergeCell ref="AY27:AZ27"/>
    <mergeCell ref="BA27:BB27"/>
    <mergeCell ref="AS24:AT24"/>
    <mergeCell ref="AY24:AZ24"/>
    <mergeCell ref="BA24:BB24"/>
    <mergeCell ref="AS25:AT25"/>
    <mergeCell ref="AY25:AZ25"/>
    <mergeCell ref="BK29:BK30"/>
    <mergeCell ref="AS30:AT30"/>
    <mergeCell ref="AY30:AZ30"/>
    <mergeCell ref="BA30:BB30"/>
    <mergeCell ref="BE14:BE15"/>
    <mergeCell ref="AW15:AX15"/>
    <mergeCell ref="AP16:AP30"/>
    <mergeCell ref="AQ16:AR30"/>
    <mergeCell ref="H257:I257"/>
    <mergeCell ref="N257:O257"/>
    <mergeCell ref="P257:Q257"/>
    <mergeCell ref="H258:I258"/>
    <mergeCell ref="N258:O258"/>
    <mergeCell ref="P258:Q258"/>
    <mergeCell ref="H255:I255"/>
    <mergeCell ref="N255:O255"/>
    <mergeCell ref="P255:Q255"/>
    <mergeCell ref="H256:I256"/>
    <mergeCell ref="N256:O256"/>
    <mergeCell ref="P256:Q256"/>
    <mergeCell ref="V260:V261"/>
    <mergeCell ref="Z260:Z261"/>
    <mergeCell ref="H261:I261"/>
    <mergeCell ref="N261:O261"/>
    <mergeCell ref="P261:Q261"/>
    <mergeCell ref="H259:I259"/>
    <mergeCell ref="N259:O259"/>
    <mergeCell ref="P259:Q259"/>
    <mergeCell ref="H260:I260"/>
    <mergeCell ref="N260:O260"/>
    <mergeCell ref="P260:Q260"/>
    <mergeCell ref="V239:V240"/>
    <mergeCell ref="Z239:Z240"/>
    <mergeCell ref="H240:I240"/>
    <mergeCell ref="N240:O240"/>
    <mergeCell ref="P240:Q240"/>
    <mergeCell ref="Y247:Z247"/>
    <mergeCell ref="AA247:AB247"/>
    <mergeCell ref="H248:I248"/>
    <mergeCell ref="N248:O248"/>
    <mergeCell ref="P248:Q248"/>
    <mergeCell ref="N245:O246"/>
    <mergeCell ref="P245:Q246"/>
    <mergeCell ref="T245:T246"/>
    <mergeCell ref="L246:M246"/>
    <mergeCell ref="R245:S246"/>
    <mergeCell ref="P253:Q253"/>
    <mergeCell ref="H254:I254"/>
    <mergeCell ref="N254:O254"/>
    <mergeCell ref="P254:Q254"/>
    <mergeCell ref="N250:O250"/>
    <mergeCell ref="P250:Q250"/>
    <mergeCell ref="H251:I251"/>
    <mergeCell ref="N251:O251"/>
    <mergeCell ref="P251:Q251"/>
    <mergeCell ref="H252:I252"/>
    <mergeCell ref="N252:O252"/>
    <mergeCell ref="P252:Q252"/>
    <mergeCell ref="N237:O237"/>
    <mergeCell ref="P237:Q237"/>
    <mergeCell ref="H234:I234"/>
    <mergeCell ref="N234:O234"/>
    <mergeCell ref="P234:Q234"/>
    <mergeCell ref="H235:I235"/>
    <mergeCell ref="N235:O235"/>
    <mergeCell ref="P235:Q235"/>
    <mergeCell ref="D245:D261"/>
    <mergeCell ref="E245:E246"/>
    <mergeCell ref="F245:G246"/>
    <mergeCell ref="H245:I246"/>
    <mergeCell ref="J245:M245"/>
    <mergeCell ref="H238:I238"/>
    <mergeCell ref="N238:O238"/>
    <mergeCell ref="P238:Q238"/>
    <mergeCell ref="H239:I239"/>
    <mergeCell ref="N239:O239"/>
    <mergeCell ref="P239:Q239"/>
    <mergeCell ref="E226:E240"/>
    <mergeCell ref="F226:G240"/>
    <mergeCell ref="E247:E261"/>
    <mergeCell ref="F247:G261"/>
    <mergeCell ref="H247:I247"/>
    <mergeCell ref="N247:O247"/>
    <mergeCell ref="P247:Q247"/>
    <mergeCell ref="H250:I250"/>
    <mergeCell ref="H249:I249"/>
    <mergeCell ref="N249:O249"/>
    <mergeCell ref="P249:Q249"/>
    <mergeCell ref="H253:I253"/>
    <mergeCell ref="N253:O253"/>
    <mergeCell ref="AA226:AB226"/>
    <mergeCell ref="H227:I227"/>
    <mergeCell ref="N227:O227"/>
    <mergeCell ref="P227:Q227"/>
    <mergeCell ref="H228:I228"/>
    <mergeCell ref="N228:O228"/>
    <mergeCell ref="P228:Q228"/>
    <mergeCell ref="N224:O225"/>
    <mergeCell ref="P224:Q225"/>
    <mergeCell ref="T224:T225"/>
    <mergeCell ref="L225:M225"/>
    <mergeCell ref="H226:I226"/>
    <mergeCell ref="N226:O226"/>
    <mergeCell ref="P226:Q226"/>
    <mergeCell ref="R224:S225"/>
    <mergeCell ref="H231:I231"/>
    <mergeCell ref="N231:O231"/>
    <mergeCell ref="P231:Q231"/>
    <mergeCell ref="H229:I229"/>
    <mergeCell ref="P215:Q215"/>
    <mergeCell ref="H216:I216"/>
    <mergeCell ref="N216:O216"/>
    <mergeCell ref="P216:Q216"/>
    <mergeCell ref="V218:V219"/>
    <mergeCell ref="Z218:Z219"/>
    <mergeCell ref="H219:I219"/>
    <mergeCell ref="N219:O219"/>
    <mergeCell ref="P219:Q219"/>
    <mergeCell ref="D224:D240"/>
    <mergeCell ref="E224:E225"/>
    <mergeCell ref="F224:G225"/>
    <mergeCell ref="H224:I225"/>
    <mergeCell ref="J224:M224"/>
    <mergeCell ref="E205:E219"/>
    <mergeCell ref="F205:G219"/>
    <mergeCell ref="Y226:Z226"/>
    <mergeCell ref="H232:I232"/>
    <mergeCell ref="N232:O232"/>
    <mergeCell ref="P232:Q232"/>
    <mergeCell ref="H233:I233"/>
    <mergeCell ref="N233:O233"/>
    <mergeCell ref="P233:Q233"/>
    <mergeCell ref="N229:O229"/>
    <mergeCell ref="P229:Q229"/>
    <mergeCell ref="H230:I230"/>
    <mergeCell ref="N230:O230"/>
    <mergeCell ref="P230:Q230"/>
    <mergeCell ref="H236:I236"/>
    <mergeCell ref="N236:O236"/>
    <mergeCell ref="P236:Q236"/>
    <mergeCell ref="H237:I237"/>
    <mergeCell ref="AA205:AB205"/>
    <mergeCell ref="H206:I206"/>
    <mergeCell ref="N206:O206"/>
    <mergeCell ref="P206:Q206"/>
    <mergeCell ref="H207:I207"/>
    <mergeCell ref="N207:O207"/>
    <mergeCell ref="P207:Q207"/>
    <mergeCell ref="N203:O204"/>
    <mergeCell ref="P203:Q204"/>
    <mergeCell ref="T203:T204"/>
    <mergeCell ref="L204:M204"/>
    <mergeCell ref="H205:I205"/>
    <mergeCell ref="N205:O205"/>
    <mergeCell ref="P205:Q205"/>
    <mergeCell ref="Y205:Z205"/>
    <mergeCell ref="R203:S204"/>
    <mergeCell ref="H214:I214"/>
    <mergeCell ref="N214:O214"/>
    <mergeCell ref="P214:Q214"/>
    <mergeCell ref="H211:I211"/>
    <mergeCell ref="N211:O211"/>
    <mergeCell ref="P211:Q211"/>
    <mergeCell ref="H212:I212"/>
    <mergeCell ref="N212:O212"/>
    <mergeCell ref="P212:Q212"/>
    <mergeCell ref="V197:V198"/>
    <mergeCell ref="Z197:Z198"/>
    <mergeCell ref="H198:I198"/>
    <mergeCell ref="N198:O198"/>
    <mergeCell ref="P198:Q198"/>
    <mergeCell ref="D203:D219"/>
    <mergeCell ref="E203:E204"/>
    <mergeCell ref="F203:G204"/>
    <mergeCell ref="H203:I204"/>
    <mergeCell ref="J203:M203"/>
    <mergeCell ref="E184:E198"/>
    <mergeCell ref="F184:G198"/>
    <mergeCell ref="N208:O208"/>
    <mergeCell ref="P208:Q208"/>
    <mergeCell ref="H209:I209"/>
    <mergeCell ref="N209:O209"/>
    <mergeCell ref="P209:Q209"/>
    <mergeCell ref="H210:I210"/>
    <mergeCell ref="N210:O210"/>
    <mergeCell ref="P210:Q210"/>
    <mergeCell ref="H208:I208"/>
    <mergeCell ref="H213:I213"/>
    <mergeCell ref="N213:O213"/>
    <mergeCell ref="P213:Q213"/>
    <mergeCell ref="H217:I217"/>
    <mergeCell ref="N217:O217"/>
    <mergeCell ref="P217:Q217"/>
    <mergeCell ref="H218:I218"/>
    <mergeCell ref="N218:O218"/>
    <mergeCell ref="P218:Q218"/>
    <mergeCell ref="H215:I215"/>
    <mergeCell ref="N215:O215"/>
    <mergeCell ref="N190:O190"/>
    <mergeCell ref="P190:Q190"/>
    <mergeCell ref="H191:I191"/>
    <mergeCell ref="N191:O191"/>
    <mergeCell ref="P191:Q191"/>
    <mergeCell ref="H196:I196"/>
    <mergeCell ref="N196:O196"/>
    <mergeCell ref="P196:Q196"/>
    <mergeCell ref="H197:I197"/>
    <mergeCell ref="N197:O197"/>
    <mergeCell ref="P197:Q197"/>
    <mergeCell ref="H194:I194"/>
    <mergeCell ref="N194:O194"/>
    <mergeCell ref="P194:Q194"/>
    <mergeCell ref="H195:I195"/>
    <mergeCell ref="N195:O195"/>
    <mergeCell ref="P195:Q195"/>
    <mergeCell ref="N192:O192"/>
    <mergeCell ref="P192:Q192"/>
    <mergeCell ref="AA184:AB184"/>
    <mergeCell ref="H185:I185"/>
    <mergeCell ref="N185:O185"/>
    <mergeCell ref="P185:Q185"/>
    <mergeCell ref="H186:I186"/>
    <mergeCell ref="N186:O186"/>
    <mergeCell ref="P186:Q186"/>
    <mergeCell ref="N182:O183"/>
    <mergeCell ref="P182:Q183"/>
    <mergeCell ref="T182:T183"/>
    <mergeCell ref="L183:M183"/>
    <mergeCell ref="H184:I184"/>
    <mergeCell ref="N184:O184"/>
    <mergeCell ref="P184:Q184"/>
    <mergeCell ref="Y184:Z184"/>
    <mergeCell ref="P175:Q175"/>
    <mergeCell ref="H176:I176"/>
    <mergeCell ref="N176:O176"/>
    <mergeCell ref="P176:Q176"/>
    <mergeCell ref="H173:I173"/>
    <mergeCell ref="N173:O173"/>
    <mergeCell ref="P173:Q173"/>
    <mergeCell ref="H174:I174"/>
    <mergeCell ref="N174:O174"/>
    <mergeCell ref="P174:Q174"/>
    <mergeCell ref="V176:V177"/>
    <mergeCell ref="Z176:Z177"/>
    <mergeCell ref="H177:I177"/>
    <mergeCell ref="N177:O177"/>
    <mergeCell ref="P177:Q177"/>
    <mergeCell ref="D182:D198"/>
    <mergeCell ref="E182:E183"/>
    <mergeCell ref="F182:G183"/>
    <mergeCell ref="H182:I183"/>
    <mergeCell ref="J182:M182"/>
    <mergeCell ref="E163:E177"/>
    <mergeCell ref="F163:G177"/>
    <mergeCell ref="N187:O187"/>
    <mergeCell ref="P187:Q187"/>
    <mergeCell ref="H188:I188"/>
    <mergeCell ref="N188:O188"/>
    <mergeCell ref="P188:Q188"/>
    <mergeCell ref="H189:I189"/>
    <mergeCell ref="N189:O189"/>
    <mergeCell ref="P189:Q189"/>
    <mergeCell ref="H187:I187"/>
    <mergeCell ref="H192:I192"/>
    <mergeCell ref="H193:I193"/>
    <mergeCell ref="N193:O193"/>
    <mergeCell ref="P193:Q193"/>
    <mergeCell ref="H190:I190"/>
    <mergeCell ref="AA163:AB163"/>
    <mergeCell ref="H164:I164"/>
    <mergeCell ref="N164:O164"/>
    <mergeCell ref="P164:Q164"/>
    <mergeCell ref="H165:I165"/>
    <mergeCell ref="N165:O165"/>
    <mergeCell ref="P165:Q165"/>
    <mergeCell ref="N161:O162"/>
    <mergeCell ref="P161:Q162"/>
    <mergeCell ref="T161:T162"/>
    <mergeCell ref="L162:M162"/>
    <mergeCell ref="H163:I163"/>
    <mergeCell ref="N163:O163"/>
    <mergeCell ref="P163:Q163"/>
    <mergeCell ref="Y163:Z163"/>
    <mergeCell ref="H172:I172"/>
    <mergeCell ref="N172:O172"/>
    <mergeCell ref="P172:Q172"/>
    <mergeCell ref="H169:I169"/>
    <mergeCell ref="N169:O169"/>
    <mergeCell ref="P169:Q169"/>
    <mergeCell ref="H170:I170"/>
    <mergeCell ref="N170:O170"/>
    <mergeCell ref="P170:Q170"/>
    <mergeCell ref="H152:I152"/>
    <mergeCell ref="N152:O152"/>
    <mergeCell ref="P152:Q152"/>
    <mergeCell ref="H153:I153"/>
    <mergeCell ref="N153:O153"/>
    <mergeCell ref="P153:Q153"/>
    <mergeCell ref="V155:V156"/>
    <mergeCell ref="Z155:Z156"/>
    <mergeCell ref="H156:I156"/>
    <mergeCell ref="N156:O156"/>
    <mergeCell ref="P156:Q156"/>
    <mergeCell ref="D161:D177"/>
    <mergeCell ref="E161:E162"/>
    <mergeCell ref="F161:G162"/>
    <mergeCell ref="H161:I162"/>
    <mergeCell ref="J161:M161"/>
    <mergeCell ref="E142:E156"/>
    <mergeCell ref="F142:G156"/>
    <mergeCell ref="N166:O166"/>
    <mergeCell ref="P166:Q166"/>
    <mergeCell ref="H167:I167"/>
    <mergeCell ref="N167:O167"/>
    <mergeCell ref="P167:Q167"/>
    <mergeCell ref="H168:I168"/>
    <mergeCell ref="N168:O168"/>
    <mergeCell ref="P168:Q168"/>
    <mergeCell ref="H166:I166"/>
    <mergeCell ref="H171:I171"/>
    <mergeCell ref="N171:O171"/>
    <mergeCell ref="P171:Q171"/>
    <mergeCell ref="H175:I175"/>
    <mergeCell ref="N175:O175"/>
    <mergeCell ref="AA142:AB142"/>
    <mergeCell ref="H143:I143"/>
    <mergeCell ref="N143:O143"/>
    <mergeCell ref="P143:Q143"/>
    <mergeCell ref="H144:I144"/>
    <mergeCell ref="N144:O144"/>
    <mergeCell ref="P144:Q144"/>
    <mergeCell ref="N140:O141"/>
    <mergeCell ref="P140:Q141"/>
    <mergeCell ref="T140:T141"/>
    <mergeCell ref="L141:M141"/>
    <mergeCell ref="H142:I142"/>
    <mergeCell ref="N142:O142"/>
    <mergeCell ref="P142:Q142"/>
    <mergeCell ref="Y142:Z142"/>
    <mergeCell ref="H151:I151"/>
    <mergeCell ref="N151:O151"/>
    <mergeCell ref="P151:Q151"/>
    <mergeCell ref="H148:I148"/>
    <mergeCell ref="N148:O148"/>
    <mergeCell ref="P148:Q148"/>
    <mergeCell ref="H149:I149"/>
    <mergeCell ref="N149:O149"/>
    <mergeCell ref="P149:Q149"/>
    <mergeCell ref="N132:O132"/>
    <mergeCell ref="P132:Q132"/>
    <mergeCell ref="V134:V135"/>
    <mergeCell ref="Z134:Z135"/>
    <mergeCell ref="H135:I135"/>
    <mergeCell ref="N135:O135"/>
    <mergeCell ref="P135:Q135"/>
    <mergeCell ref="D140:D156"/>
    <mergeCell ref="E140:E141"/>
    <mergeCell ref="F140:G141"/>
    <mergeCell ref="H140:I141"/>
    <mergeCell ref="J140:M140"/>
    <mergeCell ref="E121:E135"/>
    <mergeCell ref="F121:G135"/>
    <mergeCell ref="N145:O145"/>
    <mergeCell ref="P145:Q145"/>
    <mergeCell ref="H146:I146"/>
    <mergeCell ref="N146:O146"/>
    <mergeCell ref="P146:Q146"/>
    <mergeCell ref="H147:I147"/>
    <mergeCell ref="N147:O147"/>
    <mergeCell ref="P147:Q147"/>
    <mergeCell ref="H145:I145"/>
    <mergeCell ref="H150:I150"/>
    <mergeCell ref="N150:O150"/>
    <mergeCell ref="P150:Q150"/>
    <mergeCell ref="H154:I154"/>
    <mergeCell ref="N154:O154"/>
    <mergeCell ref="P154:Q154"/>
    <mergeCell ref="H155:I155"/>
    <mergeCell ref="N155:O155"/>
    <mergeCell ref="P155:Q155"/>
    <mergeCell ref="AA121:AB121"/>
    <mergeCell ref="H122:I122"/>
    <mergeCell ref="N122:O122"/>
    <mergeCell ref="P122:Q122"/>
    <mergeCell ref="H123:I123"/>
    <mergeCell ref="N123:O123"/>
    <mergeCell ref="P123:Q123"/>
    <mergeCell ref="N119:O120"/>
    <mergeCell ref="P119:Q120"/>
    <mergeCell ref="T119:T120"/>
    <mergeCell ref="L120:M120"/>
    <mergeCell ref="H121:I121"/>
    <mergeCell ref="N121:O121"/>
    <mergeCell ref="P121:Q121"/>
    <mergeCell ref="Y121:Z121"/>
    <mergeCell ref="H129:I129"/>
    <mergeCell ref="N129:O129"/>
    <mergeCell ref="P129:Q129"/>
    <mergeCell ref="H127:I127"/>
    <mergeCell ref="N127:O127"/>
    <mergeCell ref="P127:Q127"/>
    <mergeCell ref="H128:I128"/>
    <mergeCell ref="N128:O128"/>
    <mergeCell ref="P128:Q128"/>
    <mergeCell ref="D119:D135"/>
    <mergeCell ref="E119:E120"/>
    <mergeCell ref="F119:G120"/>
    <mergeCell ref="H119:I120"/>
    <mergeCell ref="J119:M119"/>
    <mergeCell ref="E100:E114"/>
    <mergeCell ref="F100:G114"/>
    <mergeCell ref="D98:D114"/>
    <mergeCell ref="E98:E99"/>
    <mergeCell ref="F98:G99"/>
    <mergeCell ref="N124:O124"/>
    <mergeCell ref="P124:Q124"/>
    <mergeCell ref="H125:I125"/>
    <mergeCell ref="N125:O125"/>
    <mergeCell ref="P125:Q125"/>
    <mergeCell ref="H126:I126"/>
    <mergeCell ref="N126:O126"/>
    <mergeCell ref="P126:Q126"/>
    <mergeCell ref="H124:I124"/>
    <mergeCell ref="H130:I130"/>
    <mergeCell ref="N130:O130"/>
    <mergeCell ref="P130:Q130"/>
    <mergeCell ref="H133:I133"/>
    <mergeCell ref="N133:O133"/>
    <mergeCell ref="P133:Q133"/>
    <mergeCell ref="H134:I134"/>
    <mergeCell ref="N134:O134"/>
    <mergeCell ref="P134:Q134"/>
    <mergeCell ref="H131:I131"/>
    <mergeCell ref="N131:O131"/>
    <mergeCell ref="P131:Q131"/>
    <mergeCell ref="H132:I132"/>
    <mergeCell ref="H112:I112"/>
    <mergeCell ref="N112:O112"/>
    <mergeCell ref="P112:Q112"/>
    <mergeCell ref="H113:I113"/>
    <mergeCell ref="N113:O113"/>
    <mergeCell ref="P113:Q113"/>
    <mergeCell ref="P109:Q109"/>
    <mergeCell ref="H110:I110"/>
    <mergeCell ref="N110:O110"/>
    <mergeCell ref="P110:Q110"/>
    <mergeCell ref="H111:I111"/>
    <mergeCell ref="N111:O111"/>
    <mergeCell ref="P111:Q111"/>
    <mergeCell ref="H109:I109"/>
    <mergeCell ref="N109:O109"/>
    <mergeCell ref="V113:V114"/>
    <mergeCell ref="Z113:Z114"/>
    <mergeCell ref="H114:I114"/>
    <mergeCell ref="N114:O114"/>
    <mergeCell ref="P114:Q114"/>
    <mergeCell ref="P106:Q106"/>
    <mergeCell ref="H107:I107"/>
    <mergeCell ref="N107:O107"/>
    <mergeCell ref="P107:Q107"/>
    <mergeCell ref="H108:I108"/>
    <mergeCell ref="N108:O108"/>
    <mergeCell ref="P108:Q108"/>
    <mergeCell ref="P103:Q103"/>
    <mergeCell ref="H104:I104"/>
    <mergeCell ref="N104:O104"/>
    <mergeCell ref="P104:Q104"/>
    <mergeCell ref="H105:I105"/>
    <mergeCell ref="N105:O105"/>
    <mergeCell ref="P105:Q105"/>
    <mergeCell ref="H103:I103"/>
    <mergeCell ref="N103:O103"/>
    <mergeCell ref="H106:I106"/>
    <mergeCell ref="N106:O106"/>
    <mergeCell ref="Y100:Z100"/>
    <mergeCell ref="AA100:AB100"/>
    <mergeCell ref="H101:I101"/>
    <mergeCell ref="N101:O101"/>
    <mergeCell ref="P101:Q101"/>
    <mergeCell ref="H102:I102"/>
    <mergeCell ref="N102:O102"/>
    <mergeCell ref="P102:Q102"/>
    <mergeCell ref="P98:Q99"/>
    <mergeCell ref="T98:T99"/>
    <mergeCell ref="L99:M99"/>
    <mergeCell ref="H100:I100"/>
    <mergeCell ref="N100:O100"/>
    <mergeCell ref="P100:Q100"/>
    <mergeCell ref="H98:I99"/>
    <mergeCell ref="J98:M98"/>
    <mergeCell ref="N98:O99"/>
    <mergeCell ref="AA79:AB79"/>
    <mergeCell ref="H80:I80"/>
    <mergeCell ref="N80:O80"/>
    <mergeCell ref="P80:Q80"/>
    <mergeCell ref="H81:I81"/>
    <mergeCell ref="N81:O81"/>
    <mergeCell ref="P81:Q81"/>
    <mergeCell ref="H88:I88"/>
    <mergeCell ref="N88:O88"/>
    <mergeCell ref="P88:Q88"/>
    <mergeCell ref="H89:I89"/>
    <mergeCell ref="N89:O89"/>
    <mergeCell ref="P89:Q89"/>
    <mergeCell ref="P85:Q85"/>
    <mergeCell ref="H86:I86"/>
    <mergeCell ref="N86:O86"/>
    <mergeCell ref="P86:Q86"/>
    <mergeCell ref="H87:I87"/>
    <mergeCell ref="N87:O87"/>
    <mergeCell ref="P87:Q87"/>
    <mergeCell ref="D77:D93"/>
    <mergeCell ref="E77:E78"/>
    <mergeCell ref="F77:G78"/>
    <mergeCell ref="H77:I78"/>
    <mergeCell ref="J77:M77"/>
    <mergeCell ref="N77:O78"/>
    <mergeCell ref="H82:I82"/>
    <mergeCell ref="N82:O82"/>
    <mergeCell ref="H85:I85"/>
    <mergeCell ref="N85:O85"/>
    <mergeCell ref="P82:Q82"/>
    <mergeCell ref="H83:I83"/>
    <mergeCell ref="N83:O83"/>
    <mergeCell ref="P83:Q83"/>
    <mergeCell ref="H84:I84"/>
    <mergeCell ref="N84:O84"/>
    <mergeCell ref="P84:Q84"/>
    <mergeCell ref="H92:I92"/>
    <mergeCell ref="N92:O92"/>
    <mergeCell ref="P92:Q92"/>
    <mergeCell ref="H93:I93"/>
    <mergeCell ref="N93:O93"/>
    <mergeCell ref="P93:Q93"/>
    <mergeCell ref="H90:I90"/>
    <mergeCell ref="N90:O90"/>
    <mergeCell ref="P90:Q90"/>
    <mergeCell ref="H91:I91"/>
    <mergeCell ref="N91:O91"/>
    <mergeCell ref="P91:Q91"/>
    <mergeCell ref="Z71:Z72"/>
    <mergeCell ref="H72:I72"/>
    <mergeCell ref="N72:O72"/>
    <mergeCell ref="P72:Q72"/>
    <mergeCell ref="H69:I69"/>
    <mergeCell ref="N69:O69"/>
    <mergeCell ref="P69:Q69"/>
    <mergeCell ref="H70:I70"/>
    <mergeCell ref="N70:O70"/>
    <mergeCell ref="P70:Q70"/>
    <mergeCell ref="P77:Q78"/>
    <mergeCell ref="T77:T78"/>
    <mergeCell ref="L78:M78"/>
    <mergeCell ref="E79:E93"/>
    <mergeCell ref="F79:G93"/>
    <mergeCell ref="H79:I79"/>
    <mergeCell ref="N79:O79"/>
    <mergeCell ref="P79:Q79"/>
    <mergeCell ref="Y79:Z79"/>
    <mergeCell ref="V92:V93"/>
    <mergeCell ref="Z92:Z93"/>
    <mergeCell ref="P56:Q57"/>
    <mergeCell ref="T56:T57"/>
    <mergeCell ref="L57:M57"/>
    <mergeCell ref="P67:Q67"/>
    <mergeCell ref="H68:I68"/>
    <mergeCell ref="N68:O68"/>
    <mergeCell ref="P68:Q68"/>
    <mergeCell ref="H65:I65"/>
    <mergeCell ref="N65:O65"/>
    <mergeCell ref="P65:Q65"/>
    <mergeCell ref="H66:I66"/>
    <mergeCell ref="N66:O66"/>
    <mergeCell ref="P66:Q66"/>
    <mergeCell ref="H71:I71"/>
    <mergeCell ref="N71:O71"/>
    <mergeCell ref="P71:Q71"/>
    <mergeCell ref="V71:V72"/>
    <mergeCell ref="Y58:Z58"/>
    <mergeCell ref="H63:I63"/>
    <mergeCell ref="N63:O63"/>
    <mergeCell ref="P63:Q63"/>
    <mergeCell ref="H64:I64"/>
    <mergeCell ref="N64:O64"/>
    <mergeCell ref="P64:Q64"/>
    <mergeCell ref="H61:I61"/>
    <mergeCell ref="N61:O61"/>
    <mergeCell ref="P61:Q61"/>
    <mergeCell ref="H62:I62"/>
    <mergeCell ref="N62:O62"/>
    <mergeCell ref="P62:Q62"/>
    <mergeCell ref="H67:I67"/>
    <mergeCell ref="N67:O67"/>
    <mergeCell ref="AA58:AB58"/>
    <mergeCell ref="H59:I59"/>
    <mergeCell ref="N59:O59"/>
    <mergeCell ref="P59:Q59"/>
    <mergeCell ref="H60:I60"/>
    <mergeCell ref="N60:O60"/>
    <mergeCell ref="P60:Q60"/>
    <mergeCell ref="D56:D72"/>
    <mergeCell ref="E56:E57"/>
    <mergeCell ref="F56:G57"/>
    <mergeCell ref="H56:I57"/>
    <mergeCell ref="J56:M56"/>
    <mergeCell ref="N56:O57"/>
    <mergeCell ref="P35:Q36"/>
    <mergeCell ref="T35:T36"/>
    <mergeCell ref="L36:M36"/>
    <mergeCell ref="E37:E51"/>
    <mergeCell ref="F37:G51"/>
    <mergeCell ref="N45:O45"/>
    <mergeCell ref="P45:Q45"/>
    <mergeCell ref="H46:I46"/>
    <mergeCell ref="N46:O46"/>
    <mergeCell ref="P46:Q46"/>
    <mergeCell ref="H43:I43"/>
    <mergeCell ref="N43:O43"/>
    <mergeCell ref="P43:Q43"/>
    <mergeCell ref="H44:I44"/>
    <mergeCell ref="N44:O44"/>
    <mergeCell ref="P44:Q44"/>
    <mergeCell ref="P40:Q40"/>
    <mergeCell ref="H41:I41"/>
    <mergeCell ref="E58:E72"/>
    <mergeCell ref="F58:G72"/>
    <mergeCell ref="H58:I58"/>
    <mergeCell ref="N58:O58"/>
    <mergeCell ref="P58:Q58"/>
    <mergeCell ref="H51:I51"/>
    <mergeCell ref="N51:O51"/>
    <mergeCell ref="P51:Q51"/>
    <mergeCell ref="Y37:Z37"/>
    <mergeCell ref="AA37:AB37"/>
    <mergeCell ref="Y16:Z16"/>
    <mergeCell ref="AA16:AB16"/>
    <mergeCell ref="D35:D51"/>
    <mergeCell ref="E35:E36"/>
    <mergeCell ref="F35:G36"/>
    <mergeCell ref="H35:I36"/>
    <mergeCell ref="J35:M35"/>
    <mergeCell ref="N35:O36"/>
    <mergeCell ref="H49:I49"/>
    <mergeCell ref="N49:O49"/>
    <mergeCell ref="P49:Q49"/>
    <mergeCell ref="H50:I50"/>
    <mergeCell ref="N50:O50"/>
    <mergeCell ref="P50:Q50"/>
    <mergeCell ref="V50:V51"/>
    <mergeCell ref="H47:I47"/>
    <mergeCell ref="N47:O47"/>
    <mergeCell ref="P47:Q47"/>
    <mergeCell ref="H48:I48"/>
    <mergeCell ref="N48:O48"/>
    <mergeCell ref="P48:Q48"/>
    <mergeCell ref="H45:I45"/>
    <mergeCell ref="Z50:Z51"/>
    <mergeCell ref="N27:O27"/>
    <mergeCell ref="N28:O28"/>
    <mergeCell ref="N29:O29"/>
    <mergeCell ref="N41:O41"/>
    <mergeCell ref="P41:Q41"/>
    <mergeCell ref="H42:I42"/>
    <mergeCell ref="N42:O42"/>
    <mergeCell ref="P42:Q42"/>
    <mergeCell ref="P37:Q37"/>
    <mergeCell ref="H38:I38"/>
    <mergeCell ref="N38:O38"/>
    <mergeCell ref="P38:Q38"/>
    <mergeCell ref="H39:I39"/>
    <mergeCell ref="N39:O39"/>
    <mergeCell ref="P39:Q39"/>
    <mergeCell ref="H37:I37"/>
    <mergeCell ref="N37:O37"/>
    <mergeCell ref="H40:I40"/>
    <mergeCell ref="N40:O40"/>
    <mergeCell ref="N21:O21"/>
    <mergeCell ref="N22:O22"/>
    <mergeCell ref="N23:O23"/>
    <mergeCell ref="H23:I23"/>
    <mergeCell ref="H24:I24"/>
    <mergeCell ref="N16:O16"/>
    <mergeCell ref="P16:Q16"/>
    <mergeCell ref="N17:O17"/>
    <mergeCell ref="N18:O18"/>
    <mergeCell ref="N19:O19"/>
    <mergeCell ref="T14:T15"/>
    <mergeCell ref="V29:V30"/>
    <mergeCell ref="Z29:Z30"/>
    <mergeCell ref="P26:Q26"/>
    <mergeCell ref="P27:Q27"/>
    <mergeCell ref="P28:Q28"/>
    <mergeCell ref="P29:Q29"/>
    <mergeCell ref="P30:Q30"/>
    <mergeCell ref="N30:O30"/>
    <mergeCell ref="P17:Q17"/>
    <mergeCell ref="P18:Q18"/>
    <mergeCell ref="P19:Q19"/>
    <mergeCell ref="P20:Q20"/>
    <mergeCell ref="P21:Q21"/>
    <mergeCell ref="P22:Q22"/>
    <mergeCell ref="P23:Q23"/>
    <mergeCell ref="P24:Q24"/>
    <mergeCell ref="P25:Q25"/>
    <mergeCell ref="N24:O24"/>
    <mergeCell ref="N25:O25"/>
    <mergeCell ref="N26:O26"/>
    <mergeCell ref="R14:S15"/>
    <mergeCell ref="R35:S36"/>
    <mergeCell ref="R56:S57"/>
    <mergeCell ref="R77:S78"/>
    <mergeCell ref="R98:S99"/>
    <mergeCell ref="R119:S120"/>
    <mergeCell ref="R140:S141"/>
    <mergeCell ref="R161:S162"/>
    <mergeCell ref="R182:S183"/>
    <mergeCell ref="H30:I30"/>
    <mergeCell ref="J14:M14"/>
    <mergeCell ref="E14:E15"/>
    <mergeCell ref="F14:G15"/>
    <mergeCell ref="H14:I15"/>
    <mergeCell ref="L15:M15"/>
    <mergeCell ref="D14:D30"/>
    <mergeCell ref="E16:E30"/>
    <mergeCell ref="F16:G30"/>
    <mergeCell ref="H16:I16"/>
    <mergeCell ref="H17:I17"/>
    <mergeCell ref="H18:I18"/>
    <mergeCell ref="H19:I19"/>
    <mergeCell ref="H20:I20"/>
    <mergeCell ref="H21:I21"/>
    <mergeCell ref="H22:I22"/>
    <mergeCell ref="H28:I28"/>
    <mergeCell ref="H29:I29"/>
    <mergeCell ref="H25:I25"/>
    <mergeCell ref="H26:I26"/>
    <mergeCell ref="H27:I27"/>
    <mergeCell ref="N14:O15"/>
    <mergeCell ref="N20:O20"/>
    <mergeCell ref="P14:Q15"/>
    <mergeCell ref="BL37:BM37"/>
    <mergeCell ref="AS38:AT38"/>
    <mergeCell ref="AY38:AZ38"/>
    <mergeCell ref="BA38:BB38"/>
    <mergeCell ref="AS39:AT39"/>
    <mergeCell ref="AY39:AZ39"/>
    <mergeCell ref="BA39:BB39"/>
    <mergeCell ref="AS40:AT40"/>
    <mergeCell ref="AY40:AZ40"/>
    <mergeCell ref="BA40:BB40"/>
    <mergeCell ref="AS41:AT41"/>
    <mergeCell ref="AY41:AZ41"/>
    <mergeCell ref="BA41:BB41"/>
    <mergeCell ref="AS42:AT42"/>
    <mergeCell ref="AY42:AZ42"/>
    <mergeCell ref="BA42:BB42"/>
    <mergeCell ref="BC14:BD15"/>
    <mergeCell ref="AS35:AT36"/>
    <mergeCell ref="AU35:AX35"/>
    <mergeCell ref="AY35:AZ36"/>
    <mergeCell ref="BA35:BB36"/>
    <mergeCell ref="BC35:BD36"/>
    <mergeCell ref="BA18:BB18"/>
    <mergeCell ref="AS19:AT19"/>
    <mergeCell ref="AY19:AZ19"/>
    <mergeCell ref="BA19:BB19"/>
    <mergeCell ref="AS16:AT16"/>
    <mergeCell ref="AY16:AZ16"/>
    <mergeCell ref="BA16:BB16"/>
    <mergeCell ref="AY14:AZ15"/>
    <mergeCell ref="BA14:BB15"/>
    <mergeCell ref="AS17:AT17"/>
    <mergeCell ref="AS48:AT48"/>
    <mergeCell ref="AY48:AZ48"/>
    <mergeCell ref="BA48:BB48"/>
    <mergeCell ref="AS49:AT49"/>
    <mergeCell ref="AY49:AZ49"/>
    <mergeCell ref="BA49:BB49"/>
    <mergeCell ref="AS50:AT50"/>
    <mergeCell ref="AY50:AZ50"/>
    <mergeCell ref="BA50:BB50"/>
    <mergeCell ref="BE35:BE36"/>
    <mergeCell ref="AW36:AX36"/>
    <mergeCell ref="AP37:AP51"/>
    <mergeCell ref="AQ37:AR51"/>
    <mergeCell ref="AS37:AT37"/>
    <mergeCell ref="AY37:AZ37"/>
    <mergeCell ref="BA37:BB37"/>
    <mergeCell ref="BJ37:BK37"/>
    <mergeCell ref="AP35:AP36"/>
    <mergeCell ref="AQ35:AR36"/>
    <mergeCell ref="AS43:AT43"/>
    <mergeCell ref="AY43:AZ43"/>
    <mergeCell ref="BA43:BB43"/>
    <mergeCell ref="AS44:AT44"/>
    <mergeCell ref="AY44:AZ44"/>
    <mergeCell ref="BA44:BB44"/>
    <mergeCell ref="AS45:AT45"/>
    <mergeCell ref="AY45:AZ45"/>
    <mergeCell ref="BA45:BB45"/>
    <mergeCell ref="AS46:AT46"/>
    <mergeCell ref="AY46:AZ46"/>
    <mergeCell ref="BA46:BB46"/>
    <mergeCell ref="AS47:AT47"/>
    <mergeCell ref="BG50:BG51"/>
    <mergeCell ref="BK50:BK51"/>
    <mergeCell ref="AS51:AT51"/>
    <mergeCell ref="AY51:AZ51"/>
    <mergeCell ref="BA51:BB51"/>
    <mergeCell ref="AO56:AO72"/>
    <mergeCell ref="AP56:AP57"/>
    <mergeCell ref="AQ56:AR57"/>
    <mergeCell ref="AS56:AT57"/>
    <mergeCell ref="AU56:AX56"/>
    <mergeCell ref="AY56:AZ57"/>
    <mergeCell ref="BA56:BB57"/>
    <mergeCell ref="BC56:BD57"/>
    <mergeCell ref="BE56:BE57"/>
    <mergeCell ref="AW57:AX57"/>
    <mergeCell ref="AP58:AP72"/>
    <mergeCell ref="AQ58:AR72"/>
    <mergeCell ref="AS58:AT58"/>
    <mergeCell ref="AY58:AZ58"/>
    <mergeCell ref="BA58:BB58"/>
    <mergeCell ref="BJ58:BK58"/>
    <mergeCell ref="AS62:AT62"/>
    <mergeCell ref="AY62:AZ62"/>
    <mergeCell ref="BA62:BB62"/>
    <mergeCell ref="AO35:AO51"/>
    <mergeCell ref="AY47:AZ47"/>
    <mergeCell ref="BA47:BB47"/>
    <mergeCell ref="AS63:AT63"/>
    <mergeCell ref="AY63:AZ63"/>
    <mergeCell ref="BA63:BB63"/>
    <mergeCell ref="AS64:AT64"/>
    <mergeCell ref="AY64:AZ64"/>
    <mergeCell ref="BA64:BB64"/>
    <mergeCell ref="AS65:AT65"/>
    <mergeCell ref="AY65:AZ65"/>
    <mergeCell ref="BA65:BB65"/>
    <mergeCell ref="BL58:BM58"/>
    <mergeCell ref="AS59:AT59"/>
    <mergeCell ref="AY59:AZ59"/>
    <mergeCell ref="BA59:BB59"/>
    <mergeCell ref="AS60:AT60"/>
    <mergeCell ref="AY60:AZ60"/>
    <mergeCell ref="BA60:BB60"/>
    <mergeCell ref="AS61:AT61"/>
    <mergeCell ref="AY61:AZ61"/>
    <mergeCell ref="BA61:BB61"/>
    <mergeCell ref="AS69:AT69"/>
    <mergeCell ref="AY69:AZ69"/>
    <mergeCell ref="BA69:BB69"/>
    <mergeCell ref="AS70:AT70"/>
    <mergeCell ref="AY70:AZ70"/>
    <mergeCell ref="BA70:BB70"/>
    <mergeCell ref="AS71:AT71"/>
    <mergeCell ref="AY71:AZ71"/>
    <mergeCell ref="BA71:BB71"/>
    <mergeCell ref="AS66:AT66"/>
    <mergeCell ref="AY66:AZ66"/>
    <mergeCell ref="BA66:BB66"/>
    <mergeCell ref="AS67:AT67"/>
    <mergeCell ref="AY67:AZ67"/>
    <mergeCell ref="BA67:BB67"/>
    <mergeCell ref="AS68:AT68"/>
    <mergeCell ref="AY68:AZ68"/>
    <mergeCell ref="BA68:BB68"/>
    <mergeCell ref="BG71:BG72"/>
    <mergeCell ref="BK71:BK72"/>
    <mergeCell ref="AS72:AT72"/>
    <mergeCell ref="AY72:AZ72"/>
    <mergeCell ref="BA72:BB72"/>
    <mergeCell ref="AO77:AO93"/>
    <mergeCell ref="AP77:AP78"/>
    <mergeCell ref="AQ77:AR78"/>
    <mergeCell ref="AS77:AT78"/>
    <mergeCell ref="AU77:AX77"/>
    <mergeCell ref="AY77:AZ78"/>
    <mergeCell ref="BA77:BB78"/>
    <mergeCell ref="BC77:BD78"/>
    <mergeCell ref="BE77:BE78"/>
    <mergeCell ref="AW78:AX78"/>
    <mergeCell ref="AP79:AP93"/>
    <mergeCell ref="AQ79:AR93"/>
    <mergeCell ref="AS79:AT79"/>
    <mergeCell ref="AY79:AZ79"/>
    <mergeCell ref="BA79:BB79"/>
    <mergeCell ref="BJ79:BK79"/>
    <mergeCell ref="AS83:AT83"/>
    <mergeCell ref="AY83:AZ83"/>
    <mergeCell ref="BA83:BB83"/>
    <mergeCell ref="AS84:AT84"/>
    <mergeCell ref="AY84:AZ84"/>
    <mergeCell ref="BA84:BB84"/>
    <mergeCell ref="AS85:AT85"/>
    <mergeCell ref="AY85:AZ85"/>
    <mergeCell ref="BA85:BB85"/>
    <mergeCell ref="AS86:AT86"/>
    <mergeCell ref="AY86:AZ86"/>
    <mergeCell ref="BA86:BB86"/>
    <mergeCell ref="BA93:BB93"/>
    <mergeCell ref="BL79:BM79"/>
    <mergeCell ref="AS80:AT80"/>
    <mergeCell ref="AY80:AZ80"/>
    <mergeCell ref="BA80:BB80"/>
    <mergeCell ref="AS81:AT81"/>
    <mergeCell ref="AY81:AZ81"/>
    <mergeCell ref="BA81:BB81"/>
    <mergeCell ref="AS82:AT82"/>
    <mergeCell ref="AY82:AZ82"/>
    <mergeCell ref="BA82:BB82"/>
    <mergeCell ref="AS90:AT90"/>
    <mergeCell ref="AY90:AZ90"/>
    <mergeCell ref="BA90:BB90"/>
    <mergeCell ref="AS91:AT91"/>
    <mergeCell ref="AY91:AZ91"/>
    <mergeCell ref="BA91:BB91"/>
    <mergeCell ref="AS92:AT92"/>
    <mergeCell ref="AY92:AZ92"/>
    <mergeCell ref="BA92:BB92"/>
    <mergeCell ref="AS87:AT87"/>
    <mergeCell ref="AY87:AZ87"/>
    <mergeCell ref="BA87:BB87"/>
    <mergeCell ref="AS88:AT88"/>
    <mergeCell ref="AY88:AZ88"/>
    <mergeCell ref="BA88:BB88"/>
    <mergeCell ref="AS89:AT89"/>
    <mergeCell ref="AY89:AZ89"/>
    <mergeCell ref="BA89:BB89"/>
    <mergeCell ref="BG92:BG93"/>
    <mergeCell ref="BK92:BK93"/>
    <mergeCell ref="AS93:AT93"/>
    <mergeCell ref="AY93:AZ93"/>
    <mergeCell ref="AO98:AO114"/>
    <mergeCell ref="AP98:AP99"/>
    <mergeCell ref="AQ98:AR99"/>
    <mergeCell ref="AS98:AT99"/>
    <mergeCell ref="AU98:AX98"/>
    <mergeCell ref="AY98:AZ99"/>
    <mergeCell ref="BA98:BB99"/>
    <mergeCell ref="BC98:BD99"/>
    <mergeCell ref="BE98:BE99"/>
    <mergeCell ref="AW99:AX99"/>
    <mergeCell ref="AP100:AP114"/>
    <mergeCell ref="AQ100:AR114"/>
    <mergeCell ref="AS100:AT100"/>
    <mergeCell ref="AY100:AZ100"/>
    <mergeCell ref="BA100:BB100"/>
    <mergeCell ref="BJ100:BK100"/>
    <mergeCell ref="AS104:AT104"/>
    <mergeCell ref="AY104:AZ104"/>
    <mergeCell ref="BA104:BB104"/>
    <mergeCell ref="AS105:AT105"/>
    <mergeCell ref="AY105:AZ105"/>
    <mergeCell ref="BA105:BB105"/>
    <mergeCell ref="AS106:AT106"/>
    <mergeCell ref="AY106:AZ106"/>
    <mergeCell ref="BA106:BB106"/>
    <mergeCell ref="AS107:AT107"/>
    <mergeCell ref="AY107:AZ107"/>
    <mergeCell ref="BA107:BB107"/>
    <mergeCell ref="BA114:BB114"/>
    <mergeCell ref="BL100:BM100"/>
    <mergeCell ref="AS101:AT101"/>
    <mergeCell ref="AY101:AZ101"/>
    <mergeCell ref="BA101:BB101"/>
    <mergeCell ref="AS102:AT102"/>
    <mergeCell ref="AY102:AZ102"/>
    <mergeCell ref="BA102:BB102"/>
    <mergeCell ref="AS103:AT103"/>
    <mergeCell ref="AY103:AZ103"/>
    <mergeCell ref="BA103:BB103"/>
    <mergeCell ref="AS111:AT111"/>
    <mergeCell ref="AY111:AZ111"/>
    <mergeCell ref="BA111:BB111"/>
    <mergeCell ref="AS112:AT112"/>
    <mergeCell ref="AY112:AZ112"/>
    <mergeCell ref="BA112:BB112"/>
    <mergeCell ref="AS113:AT113"/>
    <mergeCell ref="AY113:AZ113"/>
    <mergeCell ref="BA113:BB113"/>
    <mergeCell ref="AS108:AT108"/>
    <mergeCell ref="AY108:AZ108"/>
    <mergeCell ref="BA108:BB108"/>
    <mergeCell ref="AS109:AT109"/>
    <mergeCell ref="AY109:AZ109"/>
    <mergeCell ref="BA109:BB109"/>
    <mergeCell ref="AS110:AT110"/>
    <mergeCell ref="AY110:AZ110"/>
    <mergeCell ref="BA110:BB110"/>
    <mergeCell ref="BG113:BG114"/>
    <mergeCell ref="BK113:BK114"/>
    <mergeCell ref="AS114:AT114"/>
    <mergeCell ref="AY114:AZ114"/>
    <mergeCell ref="AO119:AO135"/>
    <mergeCell ref="AP119:AP120"/>
    <mergeCell ref="AQ119:AR120"/>
    <mergeCell ref="AS119:AT120"/>
    <mergeCell ref="AU119:AX119"/>
    <mergeCell ref="AY119:AZ120"/>
    <mergeCell ref="BA119:BB120"/>
    <mergeCell ref="BC119:BD120"/>
    <mergeCell ref="BE119:BE120"/>
    <mergeCell ref="AW120:AX120"/>
    <mergeCell ref="AP121:AP135"/>
    <mergeCell ref="AQ121:AR135"/>
    <mergeCell ref="AS121:AT121"/>
    <mergeCell ref="AY121:AZ121"/>
    <mergeCell ref="BA121:BB121"/>
    <mergeCell ref="BJ121:BK121"/>
    <mergeCell ref="AS125:AT125"/>
    <mergeCell ref="AY125:AZ125"/>
    <mergeCell ref="BA125:BB125"/>
    <mergeCell ref="AS126:AT126"/>
    <mergeCell ref="AY126:AZ126"/>
    <mergeCell ref="BA126:BB126"/>
    <mergeCell ref="AS127:AT127"/>
    <mergeCell ref="AY127:AZ127"/>
    <mergeCell ref="BA127:BB127"/>
    <mergeCell ref="AS128:AT128"/>
    <mergeCell ref="AY128:AZ128"/>
    <mergeCell ref="BA128:BB128"/>
    <mergeCell ref="BA135:BB135"/>
    <mergeCell ref="BL121:BM121"/>
    <mergeCell ref="AS122:AT122"/>
    <mergeCell ref="AY122:AZ122"/>
    <mergeCell ref="BA122:BB122"/>
    <mergeCell ref="AS123:AT123"/>
    <mergeCell ref="AY123:AZ123"/>
    <mergeCell ref="BA123:BB123"/>
    <mergeCell ref="AS124:AT124"/>
    <mergeCell ref="AY124:AZ124"/>
    <mergeCell ref="BA124:BB124"/>
    <mergeCell ref="AS132:AT132"/>
    <mergeCell ref="AY132:AZ132"/>
    <mergeCell ref="BA132:BB132"/>
    <mergeCell ref="AS133:AT133"/>
    <mergeCell ref="AY133:AZ133"/>
    <mergeCell ref="BA133:BB133"/>
    <mergeCell ref="AS134:AT134"/>
    <mergeCell ref="AY134:AZ134"/>
    <mergeCell ref="BA134:BB134"/>
    <mergeCell ref="AS129:AT129"/>
    <mergeCell ref="AY129:AZ129"/>
    <mergeCell ref="BA129:BB129"/>
    <mergeCell ref="AS130:AT130"/>
    <mergeCell ref="AY130:AZ130"/>
    <mergeCell ref="BA130:BB130"/>
    <mergeCell ref="AS131:AT131"/>
    <mergeCell ref="AY131:AZ131"/>
    <mergeCell ref="BA131:BB131"/>
    <mergeCell ref="BG134:BG135"/>
    <mergeCell ref="BK134:BK135"/>
    <mergeCell ref="AS135:AT135"/>
    <mergeCell ref="AY135:AZ135"/>
    <mergeCell ref="AO140:AO156"/>
    <mergeCell ref="AP140:AP141"/>
    <mergeCell ref="AQ140:AR141"/>
    <mergeCell ref="AS140:AT141"/>
    <mergeCell ref="AU140:AX140"/>
    <mergeCell ref="AY140:AZ141"/>
    <mergeCell ref="BA140:BB141"/>
    <mergeCell ref="BC140:BD141"/>
    <mergeCell ref="BE140:BE141"/>
    <mergeCell ref="AW141:AX141"/>
    <mergeCell ref="AP142:AP156"/>
    <mergeCell ref="AQ142:AR156"/>
    <mergeCell ref="AS142:AT142"/>
    <mergeCell ref="AY142:AZ142"/>
    <mergeCell ref="BA142:BB142"/>
    <mergeCell ref="BJ142:BK142"/>
    <mergeCell ref="AS146:AT146"/>
    <mergeCell ref="AY146:AZ146"/>
    <mergeCell ref="BA146:BB146"/>
    <mergeCell ref="AS147:AT147"/>
    <mergeCell ref="AY147:AZ147"/>
    <mergeCell ref="BA147:BB147"/>
    <mergeCell ref="AS148:AT148"/>
    <mergeCell ref="AY148:AZ148"/>
    <mergeCell ref="BA148:BB148"/>
    <mergeCell ref="AS149:AT149"/>
    <mergeCell ref="AY149:AZ149"/>
    <mergeCell ref="BA149:BB149"/>
    <mergeCell ref="BA156:BB156"/>
    <mergeCell ref="BL142:BM142"/>
    <mergeCell ref="AS143:AT143"/>
    <mergeCell ref="AY143:AZ143"/>
    <mergeCell ref="BA143:BB143"/>
    <mergeCell ref="AS144:AT144"/>
    <mergeCell ref="AY144:AZ144"/>
    <mergeCell ref="BA144:BB144"/>
    <mergeCell ref="AS145:AT145"/>
    <mergeCell ref="AY145:AZ145"/>
    <mergeCell ref="BA145:BB145"/>
    <mergeCell ref="AS153:AT153"/>
    <mergeCell ref="AY153:AZ153"/>
    <mergeCell ref="BA153:BB153"/>
    <mergeCell ref="AS154:AT154"/>
    <mergeCell ref="AY154:AZ154"/>
    <mergeCell ref="BA154:BB154"/>
    <mergeCell ref="AS155:AT155"/>
    <mergeCell ref="AY155:AZ155"/>
    <mergeCell ref="BA155:BB155"/>
    <mergeCell ref="AS150:AT150"/>
    <mergeCell ref="AY150:AZ150"/>
    <mergeCell ref="BA150:BB150"/>
    <mergeCell ref="AS151:AT151"/>
    <mergeCell ref="AY151:AZ151"/>
    <mergeCell ref="BA151:BB151"/>
    <mergeCell ref="AS152:AT152"/>
    <mergeCell ref="AY152:AZ152"/>
    <mergeCell ref="BA152:BB152"/>
    <mergeCell ref="BG155:BG156"/>
    <mergeCell ref="BK155:BK156"/>
    <mergeCell ref="AS156:AT156"/>
    <mergeCell ref="AY156:AZ156"/>
    <mergeCell ref="AO161:AO177"/>
    <mergeCell ref="AP161:AP162"/>
    <mergeCell ref="AQ161:AR162"/>
    <mergeCell ref="AS161:AT162"/>
    <mergeCell ref="AU161:AX161"/>
    <mergeCell ref="AY161:AZ162"/>
    <mergeCell ref="BA161:BB162"/>
    <mergeCell ref="BC161:BD162"/>
    <mergeCell ref="BE161:BE162"/>
    <mergeCell ref="AW162:AX162"/>
    <mergeCell ref="AP163:AP177"/>
    <mergeCell ref="AQ163:AR177"/>
    <mergeCell ref="AS163:AT163"/>
    <mergeCell ref="AY163:AZ163"/>
    <mergeCell ref="BA163:BB163"/>
    <mergeCell ref="BJ163:BK163"/>
    <mergeCell ref="AS167:AT167"/>
    <mergeCell ref="AY167:AZ167"/>
    <mergeCell ref="BA167:BB167"/>
    <mergeCell ref="AS168:AT168"/>
    <mergeCell ref="AY168:AZ168"/>
    <mergeCell ref="BA168:BB168"/>
    <mergeCell ref="AS169:AT169"/>
    <mergeCell ref="AY169:AZ169"/>
    <mergeCell ref="BA169:BB169"/>
    <mergeCell ref="AS170:AT170"/>
    <mergeCell ref="AY170:AZ170"/>
    <mergeCell ref="BA170:BB170"/>
    <mergeCell ref="BA177:BB177"/>
    <mergeCell ref="BL163:BM163"/>
    <mergeCell ref="AS164:AT164"/>
    <mergeCell ref="AY164:AZ164"/>
    <mergeCell ref="BA164:BB164"/>
    <mergeCell ref="AS165:AT165"/>
    <mergeCell ref="AY165:AZ165"/>
    <mergeCell ref="BA165:BB165"/>
    <mergeCell ref="AS166:AT166"/>
    <mergeCell ref="AY166:AZ166"/>
    <mergeCell ref="BA166:BB166"/>
    <mergeCell ref="AS174:AT174"/>
    <mergeCell ref="AY174:AZ174"/>
    <mergeCell ref="BA174:BB174"/>
    <mergeCell ref="AS175:AT175"/>
    <mergeCell ref="AY175:AZ175"/>
    <mergeCell ref="BA175:BB175"/>
    <mergeCell ref="AS176:AT176"/>
    <mergeCell ref="AY176:AZ176"/>
    <mergeCell ref="BA176:BB176"/>
    <mergeCell ref="AS171:AT171"/>
    <mergeCell ref="AY171:AZ171"/>
    <mergeCell ref="BA171:BB171"/>
    <mergeCell ref="AS172:AT172"/>
    <mergeCell ref="AY172:AZ172"/>
    <mergeCell ref="BA172:BB172"/>
    <mergeCell ref="AS173:AT173"/>
    <mergeCell ref="AY173:AZ173"/>
    <mergeCell ref="BA173:BB173"/>
    <mergeCell ref="BG176:BG177"/>
    <mergeCell ref="BK176:BK177"/>
    <mergeCell ref="AS177:AT177"/>
    <mergeCell ref="AY177:AZ177"/>
    <mergeCell ref="AO182:AO198"/>
    <mergeCell ref="AP182:AP183"/>
    <mergeCell ref="AQ182:AR183"/>
    <mergeCell ref="AS182:AT183"/>
    <mergeCell ref="AU182:AX182"/>
    <mergeCell ref="AY182:AZ183"/>
    <mergeCell ref="BA182:BB183"/>
    <mergeCell ref="BC182:BD183"/>
    <mergeCell ref="BE182:BE183"/>
    <mergeCell ref="AW183:AX183"/>
    <mergeCell ref="AP184:AP198"/>
    <mergeCell ref="AQ184:AR198"/>
    <mergeCell ref="AS184:AT184"/>
    <mergeCell ref="AY184:AZ184"/>
    <mergeCell ref="BA184:BB184"/>
    <mergeCell ref="BJ184:BK184"/>
    <mergeCell ref="AS188:AT188"/>
    <mergeCell ref="AY188:AZ188"/>
    <mergeCell ref="BA188:BB188"/>
    <mergeCell ref="AS189:AT189"/>
    <mergeCell ref="AY189:AZ189"/>
    <mergeCell ref="BA189:BB189"/>
    <mergeCell ref="AS190:AT190"/>
    <mergeCell ref="AY190:AZ190"/>
    <mergeCell ref="BA190:BB190"/>
    <mergeCell ref="AS191:AT191"/>
    <mergeCell ref="AY191:AZ191"/>
    <mergeCell ref="BA191:BB191"/>
    <mergeCell ref="BA198:BB198"/>
    <mergeCell ref="BL184:BM184"/>
    <mergeCell ref="AS185:AT185"/>
    <mergeCell ref="AY185:AZ185"/>
    <mergeCell ref="BA185:BB185"/>
    <mergeCell ref="AS186:AT186"/>
    <mergeCell ref="AY186:AZ186"/>
    <mergeCell ref="BA186:BB186"/>
    <mergeCell ref="AS187:AT187"/>
    <mergeCell ref="AY187:AZ187"/>
    <mergeCell ref="BA187:BB187"/>
    <mergeCell ref="AS195:AT195"/>
    <mergeCell ref="AY195:AZ195"/>
    <mergeCell ref="BA195:BB195"/>
    <mergeCell ref="AS196:AT196"/>
    <mergeCell ref="AY196:AZ196"/>
    <mergeCell ref="BA196:BB196"/>
    <mergeCell ref="AS197:AT197"/>
    <mergeCell ref="AY197:AZ197"/>
    <mergeCell ref="BA197:BB197"/>
    <mergeCell ref="AS192:AT192"/>
    <mergeCell ref="AY192:AZ192"/>
    <mergeCell ref="BA192:BB192"/>
    <mergeCell ref="AS193:AT193"/>
    <mergeCell ref="AY193:AZ193"/>
    <mergeCell ref="BA193:BB193"/>
    <mergeCell ref="AS194:AT194"/>
    <mergeCell ref="AY194:AZ194"/>
    <mergeCell ref="BA194:BB194"/>
    <mergeCell ref="BG197:BG198"/>
    <mergeCell ref="BK197:BK198"/>
    <mergeCell ref="AS198:AT198"/>
    <mergeCell ref="AY198:AZ198"/>
    <mergeCell ref="AO203:AO219"/>
    <mergeCell ref="AP203:AP204"/>
    <mergeCell ref="AQ203:AR204"/>
    <mergeCell ref="AS203:AT204"/>
    <mergeCell ref="AU203:AX203"/>
    <mergeCell ref="AY203:AZ204"/>
    <mergeCell ref="BA203:BB204"/>
    <mergeCell ref="BC203:BD204"/>
    <mergeCell ref="BE203:BE204"/>
    <mergeCell ref="AW204:AX204"/>
    <mergeCell ref="AP205:AP219"/>
    <mergeCell ref="AQ205:AR219"/>
    <mergeCell ref="AS205:AT205"/>
    <mergeCell ref="AY205:AZ205"/>
    <mergeCell ref="BA205:BB205"/>
    <mergeCell ref="BJ205:BK205"/>
    <mergeCell ref="AS209:AT209"/>
    <mergeCell ref="AY209:AZ209"/>
    <mergeCell ref="BA209:BB209"/>
    <mergeCell ref="AS210:AT210"/>
    <mergeCell ref="AY210:AZ210"/>
    <mergeCell ref="BA210:BB210"/>
    <mergeCell ref="AS211:AT211"/>
    <mergeCell ref="AY211:AZ211"/>
    <mergeCell ref="BA211:BB211"/>
    <mergeCell ref="AS212:AT212"/>
    <mergeCell ref="AY212:AZ212"/>
    <mergeCell ref="BA212:BB212"/>
    <mergeCell ref="BA219:BB219"/>
    <mergeCell ref="BL205:BM205"/>
    <mergeCell ref="AS206:AT206"/>
    <mergeCell ref="AY206:AZ206"/>
    <mergeCell ref="BA206:BB206"/>
    <mergeCell ref="AS207:AT207"/>
    <mergeCell ref="AY207:AZ207"/>
    <mergeCell ref="BA207:BB207"/>
    <mergeCell ref="AS208:AT208"/>
    <mergeCell ref="AY208:AZ208"/>
    <mergeCell ref="BA208:BB208"/>
    <mergeCell ref="AS216:AT216"/>
    <mergeCell ref="AY216:AZ216"/>
    <mergeCell ref="BA216:BB216"/>
    <mergeCell ref="AS217:AT217"/>
    <mergeCell ref="AY217:AZ217"/>
    <mergeCell ref="BA217:BB217"/>
    <mergeCell ref="AS218:AT218"/>
    <mergeCell ref="AY218:AZ218"/>
    <mergeCell ref="BA218:BB218"/>
    <mergeCell ref="AS213:AT213"/>
    <mergeCell ref="AY213:AZ213"/>
    <mergeCell ref="BA213:BB213"/>
    <mergeCell ref="AS214:AT214"/>
    <mergeCell ref="AY214:AZ214"/>
    <mergeCell ref="BA214:BB214"/>
    <mergeCell ref="AS215:AT215"/>
    <mergeCell ref="AY215:AZ215"/>
    <mergeCell ref="BA215:BB215"/>
    <mergeCell ref="BG218:BG219"/>
    <mergeCell ref="BK218:BK219"/>
    <mergeCell ref="AS219:AT219"/>
    <mergeCell ref="AY219:AZ219"/>
    <mergeCell ref="AO224:AO240"/>
    <mergeCell ref="AP224:AP225"/>
    <mergeCell ref="AQ224:AR225"/>
    <mergeCell ref="AS224:AT225"/>
    <mergeCell ref="AU224:AX224"/>
    <mergeCell ref="AY224:AZ225"/>
    <mergeCell ref="BA224:BB225"/>
    <mergeCell ref="BC224:BD225"/>
    <mergeCell ref="BE224:BE225"/>
    <mergeCell ref="AW225:AX225"/>
    <mergeCell ref="AP226:AP240"/>
    <mergeCell ref="AQ226:AR240"/>
    <mergeCell ref="AS226:AT226"/>
    <mergeCell ref="AY226:AZ226"/>
    <mergeCell ref="BA226:BB226"/>
    <mergeCell ref="BJ226:BK226"/>
    <mergeCell ref="AS230:AT230"/>
    <mergeCell ref="AY230:AZ230"/>
    <mergeCell ref="BA230:BB230"/>
    <mergeCell ref="AS231:AT231"/>
    <mergeCell ref="AY231:AZ231"/>
    <mergeCell ref="BA231:BB231"/>
    <mergeCell ref="AS232:AT232"/>
    <mergeCell ref="AY232:AZ232"/>
    <mergeCell ref="BA232:BB232"/>
    <mergeCell ref="AS233:AT233"/>
    <mergeCell ref="AY233:AZ233"/>
    <mergeCell ref="BA233:BB233"/>
    <mergeCell ref="BL226:BM226"/>
    <mergeCell ref="AS227:AT227"/>
    <mergeCell ref="AY227:AZ227"/>
    <mergeCell ref="BA227:BB227"/>
    <mergeCell ref="AS228:AT228"/>
    <mergeCell ref="AY228:AZ228"/>
    <mergeCell ref="BA228:BB228"/>
    <mergeCell ref="AS229:AT229"/>
    <mergeCell ref="AY229:AZ229"/>
    <mergeCell ref="BA229:BB229"/>
    <mergeCell ref="AY251:AZ251"/>
    <mergeCell ref="BA251:BB251"/>
    <mergeCell ref="AS237:AT237"/>
    <mergeCell ref="AY237:AZ237"/>
    <mergeCell ref="BA237:BB237"/>
    <mergeCell ref="AS238:AT238"/>
    <mergeCell ref="AY238:AZ238"/>
    <mergeCell ref="BA238:BB238"/>
    <mergeCell ref="AS239:AT239"/>
    <mergeCell ref="AY239:AZ239"/>
    <mergeCell ref="BA239:BB239"/>
    <mergeCell ref="AS234:AT234"/>
    <mergeCell ref="AY234:AZ234"/>
    <mergeCell ref="BA234:BB234"/>
    <mergeCell ref="AS235:AT235"/>
    <mergeCell ref="AY235:AZ235"/>
    <mergeCell ref="BA235:BB235"/>
    <mergeCell ref="AS236:AT236"/>
    <mergeCell ref="AY236:AZ236"/>
    <mergeCell ref="BA236:BB236"/>
    <mergeCell ref="BL247:BM247"/>
    <mergeCell ref="AS248:AT248"/>
    <mergeCell ref="AY248:AZ248"/>
    <mergeCell ref="BA248:BB248"/>
    <mergeCell ref="AS249:AT249"/>
    <mergeCell ref="AY249:AZ249"/>
    <mergeCell ref="BA249:BB249"/>
    <mergeCell ref="AS250:AT250"/>
    <mergeCell ref="AY250:AZ250"/>
    <mergeCell ref="BA250:BB250"/>
    <mergeCell ref="BG239:BG240"/>
    <mergeCell ref="BK239:BK240"/>
    <mergeCell ref="AS240:AT240"/>
    <mergeCell ref="AY240:AZ240"/>
    <mergeCell ref="BA240:BB240"/>
    <mergeCell ref="AO245:AO261"/>
    <mergeCell ref="AP245:AP246"/>
    <mergeCell ref="AQ245:AR246"/>
    <mergeCell ref="AS245:AT246"/>
    <mergeCell ref="AU245:AX245"/>
    <mergeCell ref="AY245:AZ246"/>
    <mergeCell ref="BA245:BB246"/>
    <mergeCell ref="BC245:BD246"/>
    <mergeCell ref="BE245:BE246"/>
    <mergeCell ref="AW246:AX246"/>
    <mergeCell ref="AP247:AP261"/>
    <mergeCell ref="AQ247:AR261"/>
    <mergeCell ref="AS247:AT247"/>
    <mergeCell ref="AY247:AZ247"/>
    <mergeCell ref="BA247:BB247"/>
    <mergeCell ref="BJ247:BK247"/>
    <mergeCell ref="AS251:AT251"/>
    <mergeCell ref="AS259:AT259"/>
    <mergeCell ref="AY259:AZ259"/>
    <mergeCell ref="BA259:BB259"/>
    <mergeCell ref="AS260:AT260"/>
    <mergeCell ref="AY260:AZ260"/>
    <mergeCell ref="BA260:BB260"/>
    <mergeCell ref="AS255:AT255"/>
    <mergeCell ref="AY255:AZ255"/>
    <mergeCell ref="BA255:BB255"/>
    <mergeCell ref="AS256:AT256"/>
    <mergeCell ref="AY256:AZ256"/>
    <mergeCell ref="BA256:BB256"/>
    <mergeCell ref="AS257:AT257"/>
    <mergeCell ref="AY257:AZ257"/>
    <mergeCell ref="BA257:BB257"/>
    <mergeCell ref="AS252:AT252"/>
    <mergeCell ref="AY252:AZ252"/>
    <mergeCell ref="BA252:BB252"/>
    <mergeCell ref="AS253:AT253"/>
    <mergeCell ref="AY253:AZ253"/>
    <mergeCell ref="BA253:BB253"/>
    <mergeCell ref="AS254:AT254"/>
    <mergeCell ref="AY254:AZ254"/>
    <mergeCell ref="BA254:BB254"/>
    <mergeCell ref="AM138:AM157"/>
    <mergeCell ref="AM159:AM178"/>
    <mergeCell ref="AM180:AM199"/>
    <mergeCell ref="AM201:AM220"/>
    <mergeCell ref="AM222:AM241"/>
    <mergeCell ref="AM243:AM262"/>
    <mergeCell ref="BG260:BG261"/>
    <mergeCell ref="BK260:BK261"/>
    <mergeCell ref="AS261:AT261"/>
    <mergeCell ref="AY261:AZ261"/>
    <mergeCell ref="BA261:BB261"/>
    <mergeCell ref="B12:B31"/>
    <mergeCell ref="B33:B52"/>
    <mergeCell ref="B54:B73"/>
    <mergeCell ref="B75:B94"/>
    <mergeCell ref="B96:B115"/>
    <mergeCell ref="B117:B136"/>
    <mergeCell ref="B138:B157"/>
    <mergeCell ref="B159:B178"/>
    <mergeCell ref="B180:B199"/>
    <mergeCell ref="B201:B220"/>
    <mergeCell ref="B222:B241"/>
    <mergeCell ref="B243:B262"/>
    <mergeCell ref="AM12:AM31"/>
    <mergeCell ref="AM33:AM52"/>
    <mergeCell ref="AM54:AM73"/>
    <mergeCell ref="AM75:AM94"/>
    <mergeCell ref="AM96:AM115"/>
    <mergeCell ref="AM117:AM136"/>
    <mergeCell ref="AS258:AT258"/>
    <mergeCell ref="AY258:AZ258"/>
    <mergeCell ref="BA258:BB258"/>
  </mergeCells>
  <conditionalFormatting sqref="T16:T30">
    <cfRule type="cellIs" dxfId="23" priority="24" operator="greaterThan">
      <formula>0.1999</formula>
    </cfRule>
  </conditionalFormatting>
  <conditionalFormatting sqref="T37:T51">
    <cfRule type="cellIs" dxfId="22" priority="23" operator="greaterThan">
      <formula>0.1999</formula>
    </cfRule>
  </conditionalFormatting>
  <conditionalFormatting sqref="T58:T72">
    <cfRule type="cellIs" dxfId="21" priority="22" operator="greaterThan">
      <formula>0.1999</formula>
    </cfRule>
  </conditionalFormatting>
  <conditionalFormatting sqref="T79:T93">
    <cfRule type="cellIs" dxfId="20" priority="21" operator="greaterThan">
      <formula>0.1999</formula>
    </cfRule>
  </conditionalFormatting>
  <conditionalFormatting sqref="T100:T114">
    <cfRule type="cellIs" dxfId="19" priority="20" operator="greaterThan">
      <formula>0.1999</formula>
    </cfRule>
  </conditionalFormatting>
  <conditionalFormatting sqref="T121:T135">
    <cfRule type="cellIs" dxfId="18" priority="19" operator="greaterThan">
      <formula>0.1999</formula>
    </cfRule>
  </conditionalFormatting>
  <conditionalFormatting sqref="T142:T156">
    <cfRule type="cellIs" dxfId="17" priority="18" operator="greaterThan">
      <formula>0.1999</formula>
    </cfRule>
  </conditionalFormatting>
  <conditionalFormatting sqref="T163:T177">
    <cfRule type="cellIs" dxfId="16" priority="17" operator="greaterThan">
      <formula>0.1999</formula>
    </cfRule>
  </conditionalFormatting>
  <conditionalFormatting sqref="T184:T198">
    <cfRule type="cellIs" dxfId="15" priority="16" operator="greaterThan">
      <formula>0.1999</formula>
    </cfRule>
  </conditionalFormatting>
  <conditionalFormatting sqref="T205:T219">
    <cfRule type="cellIs" dxfId="14" priority="15" operator="greaterThan">
      <formula>0.1999</formula>
    </cfRule>
  </conditionalFormatting>
  <conditionalFormatting sqref="T226:T240">
    <cfRule type="cellIs" dxfId="13" priority="14" operator="greaterThan">
      <formula>0.1999</formula>
    </cfRule>
  </conditionalFormatting>
  <conditionalFormatting sqref="T247:T261">
    <cfRule type="cellIs" dxfId="12" priority="13" operator="greaterThan">
      <formula>0.1999</formula>
    </cfRule>
  </conditionalFormatting>
  <conditionalFormatting sqref="BE16:BE30">
    <cfRule type="cellIs" dxfId="11" priority="12" operator="greaterThan">
      <formula>0.1999</formula>
    </cfRule>
  </conditionalFormatting>
  <conditionalFormatting sqref="BE37:BE51">
    <cfRule type="cellIs" dxfId="10" priority="11" operator="greaterThan">
      <formula>0.1999</formula>
    </cfRule>
  </conditionalFormatting>
  <conditionalFormatting sqref="BE58:BE72">
    <cfRule type="cellIs" dxfId="9" priority="10" operator="greaterThan">
      <formula>0.1999</formula>
    </cfRule>
  </conditionalFormatting>
  <conditionalFormatting sqref="BE79:BE93">
    <cfRule type="cellIs" dxfId="8" priority="9" operator="greaterThan">
      <formula>0.1999</formula>
    </cfRule>
  </conditionalFormatting>
  <conditionalFormatting sqref="BE100:BE114">
    <cfRule type="cellIs" dxfId="7" priority="8" operator="greaterThan">
      <formula>0.1999</formula>
    </cfRule>
  </conditionalFormatting>
  <conditionalFormatting sqref="BE121:BE135">
    <cfRule type="cellIs" dxfId="6" priority="7" operator="greaterThan">
      <formula>0.1999</formula>
    </cfRule>
  </conditionalFormatting>
  <conditionalFormatting sqref="BE142:BE156">
    <cfRule type="cellIs" dxfId="5" priority="6" operator="greaterThan">
      <formula>0.1999</formula>
    </cfRule>
  </conditionalFormatting>
  <conditionalFormatting sqref="BE163:BE177">
    <cfRule type="cellIs" dxfId="4" priority="5" operator="greaterThan">
      <formula>0.1999</formula>
    </cfRule>
  </conditionalFormatting>
  <conditionalFormatting sqref="BE184:BE198">
    <cfRule type="cellIs" dxfId="3" priority="4" operator="greaterThan">
      <formula>0.1999</formula>
    </cfRule>
  </conditionalFormatting>
  <conditionalFormatting sqref="BE205:BE219">
    <cfRule type="cellIs" dxfId="2" priority="3" operator="greaterThan">
      <formula>0.1999</formula>
    </cfRule>
  </conditionalFormatting>
  <conditionalFormatting sqref="BE226:BE240">
    <cfRule type="cellIs" dxfId="1" priority="2" operator="greaterThan">
      <formula>0.1999</formula>
    </cfRule>
  </conditionalFormatting>
  <conditionalFormatting sqref="BE247:BE261">
    <cfRule type="cellIs" dxfId="0" priority="1" operator="greaterThan">
      <formula>0.1999</formula>
    </cfRule>
  </conditionalFormatting>
  <dataValidations count="1">
    <dataValidation type="list" allowBlank="1" showInputMessage="1" showErrorMessage="1" sqref="H16:I30 H247:I261 H226:I240 H205:I219 H184:I198 H163:I177 H142:I156 H121:I135 H100:I114 H79:I93 H58:I72 H37:I51 AS16:AT30 AS37:AT51 AS58:AT72 AS79:AT93 AS100:AT114 AS121:AT135 AS142:AT156 AS163:AT177 AS184:AT198 AS205:AT219 AS226:AT240 AS247:AT261" xr:uid="{7C344D04-E9DF-4839-A567-F3C0FB8568C5}">
      <formula1>$AF$1:$AF$7</formula1>
    </dataValidation>
  </dataValidation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47313-90A2-47A3-8DA1-A589BE58909F}">
  <dimension ref="A1:P49"/>
  <sheetViews>
    <sheetView zoomScale="92" zoomScaleNormal="40" workbookViewId="0">
      <selection activeCell="H2" sqref="H2"/>
    </sheetView>
  </sheetViews>
  <sheetFormatPr baseColWidth="10" defaultColWidth="0" defaultRowHeight="14.4" zeroHeight="1" x14ac:dyDescent="0.3"/>
  <cols>
    <col min="1" max="1" width="5.88671875" style="44" customWidth="1"/>
    <col min="2" max="2" width="11.5546875" style="44" customWidth="1"/>
    <col min="3" max="3" width="26.44140625" style="44" customWidth="1"/>
    <col min="4" max="4" width="11.5546875" style="44" customWidth="1"/>
    <col min="5" max="5" width="19.88671875" style="44" customWidth="1"/>
    <col min="6" max="6" width="11.5546875" style="44" customWidth="1"/>
    <col min="7" max="7" width="18.33203125" style="44" customWidth="1"/>
    <col min="8" max="8" width="11.6640625" style="44" customWidth="1"/>
    <col min="9" max="10" width="11.5546875" style="44" customWidth="1"/>
    <col min="11" max="11" width="18.109375" style="44" customWidth="1"/>
    <col min="12" max="13" width="11.5546875" style="44" customWidth="1"/>
    <col min="14" max="16" width="0" style="44" hidden="1" customWidth="1"/>
    <col min="17" max="16384" width="11.5546875" style="44" hidden="1"/>
  </cols>
  <sheetData>
    <row r="1" spans="1:16" x14ac:dyDescent="0.3">
      <c r="A1" s="55"/>
      <c r="B1" s="55"/>
      <c r="C1" s="55"/>
      <c r="D1" s="55"/>
      <c r="E1" s="55"/>
      <c r="F1" s="55"/>
      <c r="G1" s="55"/>
      <c r="H1" s="55"/>
      <c r="I1" s="55"/>
      <c r="J1" s="55"/>
      <c r="K1" s="55"/>
      <c r="L1" s="55"/>
      <c r="M1" s="55"/>
      <c r="N1" s="55"/>
      <c r="O1" s="55"/>
      <c r="P1" s="55"/>
    </row>
    <row r="2" spans="1:16" ht="23.4" x14ac:dyDescent="0.3">
      <c r="A2" s="55"/>
      <c r="B2" s="55"/>
      <c r="C2" s="57" t="s">
        <v>19</v>
      </c>
      <c r="D2" s="55"/>
      <c r="E2" s="55"/>
      <c r="F2" s="55"/>
      <c r="G2" s="55"/>
      <c r="H2" s="55"/>
      <c r="I2" s="55"/>
      <c r="J2" s="55"/>
      <c r="K2" s="306" t="s">
        <v>165</v>
      </c>
      <c r="L2" s="306"/>
      <c r="M2" s="55"/>
      <c r="N2" s="55"/>
      <c r="O2" s="55"/>
      <c r="P2" s="55"/>
    </row>
    <row r="3" spans="1:16" ht="18" x14ac:dyDescent="0.3">
      <c r="A3" s="55"/>
      <c r="B3" s="55"/>
      <c r="C3" s="58" t="s">
        <v>164</v>
      </c>
      <c r="E3" s="55"/>
      <c r="F3" s="55"/>
      <c r="G3" s="55"/>
      <c r="H3" s="55"/>
      <c r="I3" s="55"/>
      <c r="J3" s="55"/>
      <c r="K3" s="55"/>
      <c r="L3" s="55"/>
      <c r="M3" s="55"/>
      <c r="N3" s="55"/>
      <c r="O3" s="55"/>
      <c r="P3" s="55"/>
    </row>
    <row r="4" spans="1:16" ht="15.6" x14ac:dyDescent="0.3">
      <c r="A4" s="55"/>
      <c r="B4" s="55"/>
      <c r="C4" s="59" t="s">
        <v>128</v>
      </c>
      <c r="E4" s="55"/>
      <c r="F4" s="55"/>
      <c r="G4" s="55"/>
      <c r="H4" s="55"/>
      <c r="I4" s="55"/>
      <c r="J4" s="55"/>
      <c r="M4" s="55"/>
      <c r="N4" s="55"/>
      <c r="O4" s="55"/>
      <c r="P4" s="55"/>
    </row>
    <row r="5" spans="1:16" x14ac:dyDescent="0.3">
      <c r="A5" s="55"/>
      <c r="B5" s="55"/>
      <c r="C5" s="55"/>
      <c r="D5" s="55"/>
      <c r="E5" s="55"/>
      <c r="F5" s="55"/>
      <c r="G5" s="55"/>
      <c r="H5" s="55"/>
      <c r="I5" s="55"/>
      <c r="J5" s="55"/>
      <c r="K5" s="55"/>
      <c r="L5" s="55"/>
      <c r="M5" s="55"/>
      <c r="N5" s="55"/>
      <c r="O5" s="55"/>
      <c r="P5" s="55"/>
    </row>
    <row r="6" spans="1:16" x14ac:dyDescent="0.3">
      <c r="A6" s="55"/>
      <c r="B6" s="55"/>
      <c r="C6" s="195" t="s">
        <v>23</v>
      </c>
      <c r="D6" s="236"/>
      <c r="E6" s="236"/>
      <c r="F6" s="236"/>
      <c r="G6" s="236"/>
      <c r="H6" s="236"/>
      <c r="I6" s="55"/>
      <c r="J6" s="55"/>
      <c r="K6" s="55"/>
      <c r="L6" s="55"/>
      <c r="M6" s="55"/>
      <c r="N6" s="55"/>
      <c r="O6" s="55"/>
      <c r="P6" s="55"/>
    </row>
    <row r="7" spans="1:16" x14ac:dyDescent="0.3">
      <c r="A7" s="55"/>
      <c r="B7" s="55"/>
      <c r="C7" s="195" t="s">
        <v>24</v>
      </c>
      <c r="D7" s="236"/>
      <c r="E7" s="236"/>
      <c r="F7" s="236"/>
      <c r="G7" s="236"/>
      <c r="H7" s="236"/>
      <c r="I7" s="55"/>
      <c r="J7" s="55"/>
      <c r="K7" s="55"/>
      <c r="L7" s="55"/>
      <c r="M7" s="55"/>
      <c r="N7" s="55"/>
      <c r="O7" s="55"/>
      <c r="P7" s="55"/>
    </row>
    <row r="8" spans="1:16" x14ac:dyDescent="0.3">
      <c r="A8" s="55"/>
      <c r="B8" s="55"/>
      <c r="C8" s="195" t="s">
        <v>46</v>
      </c>
      <c r="D8" s="236"/>
      <c r="E8" s="236"/>
      <c r="F8" s="236"/>
      <c r="G8" s="236"/>
      <c r="H8" s="236"/>
      <c r="I8" s="55"/>
      <c r="J8" s="55"/>
      <c r="K8" s="55"/>
      <c r="L8" s="55"/>
      <c r="M8" s="55"/>
      <c r="N8" s="55"/>
      <c r="O8" s="55"/>
      <c r="P8" s="55"/>
    </row>
    <row r="9" spans="1:16" x14ac:dyDescent="0.3">
      <c r="A9" s="55"/>
      <c r="B9" s="55"/>
      <c r="C9" s="195" t="s">
        <v>25</v>
      </c>
      <c r="D9" s="236"/>
      <c r="E9" s="236"/>
      <c r="F9" s="236"/>
      <c r="G9" s="236"/>
      <c r="H9" s="236"/>
      <c r="I9" s="55"/>
      <c r="J9" s="55"/>
      <c r="K9" s="55"/>
      <c r="L9" s="55"/>
      <c r="M9" s="55"/>
      <c r="N9" s="55"/>
      <c r="O9" s="55"/>
      <c r="P9" s="55"/>
    </row>
    <row r="10" spans="1:16" x14ac:dyDescent="0.3">
      <c r="A10" s="55"/>
      <c r="B10" s="55"/>
      <c r="C10" s="55"/>
      <c r="D10" s="55"/>
      <c r="E10" s="55"/>
      <c r="F10" s="55"/>
      <c r="G10" s="55"/>
      <c r="H10" s="55"/>
      <c r="I10" s="55"/>
      <c r="J10" s="55"/>
      <c r="K10" s="55"/>
      <c r="L10" s="55"/>
      <c r="M10" s="55"/>
      <c r="N10" s="55"/>
      <c r="O10" s="55"/>
      <c r="P10" s="55"/>
    </row>
    <row r="11" spans="1:16" x14ac:dyDescent="0.3">
      <c r="A11" s="55"/>
      <c r="B11" s="55"/>
      <c r="C11" s="55"/>
      <c r="D11" s="55"/>
      <c r="E11" s="55"/>
      <c r="F11" s="55"/>
      <c r="G11" s="55"/>
      <c r="H11" s="55"/>
      <c r="I11" s="55"/>
      <c r="J11" s="55"/>
      <c r="K11" s="55"/>
      <c r="L11" s="55"/>
      <c r="M11" s="55"/>
      <c r="N11" s="55"/>
      <c r="O11" s="55"/>
      <c r="P11" s="55"/>
    </row>
    <row r="12" spans="1:16" x14ac:dyDescent="0.3">
      <c r="A12" s="55"/>
      <c r="B12" s="317" t="s">
        <v>129</v>
      </c>
      <c r="C12" s="317"/>
      <c r="D12" s="317"/>
      <c r="E12" s="317"/>
      <c r="F12" s="317"/>
      <c r="G12" s="317"/>
      <c r="H12" s="317"/>
      <c r="I12" s="317"/>
      <c r="J12" s="317"/>
      <c r="K12" s="317"/>
      <c r="L12" s="317"/>
      <c r="M12" s="196"/>
      <c r="N12" s="196"/>
      <c r="O12" s="196"/>
      <c r="P12" s="196"/>
    </row>
    <row r="13" spans="1:16" x14ac:dyDescent="0.3">
      <c r="A13" s="55"/>
      <c r="B13" s="266" t="s">
        <v>130</v>
      </c>
      <c r="C13" s="304" t="s">
        <v>131</v>
      </c>
      <c r="D13" s="266" t="s">
        <v>132</v>
      </c>
      <c r="E13" s="266"/>
      <c r="F13" s="266"/>
      <c r="G13" s="108" t="s">
        <v>133</v>
      </c>
      <c r="H13" s="313" t="s">
        <v>134</v>
      </c>
      <c r="I13" s="304" t="s">
        <v>157</v>
      </c>
      <c r="J13" s="304"/>
      <c r="K13" s="304" t="s">
        <v>135</v>
      </c>
      <c r="L13" s="304"/>
      <c r="M13" s="55"/>
      <c r="N13" s="55"/>
      <c r="O13" s="55"/>
      <c r="P13" s="55"/>
    </row>
    <row r="14" spans="1:16" x14ac:dyDescent="0.3">
      <c r="A14" s="55"/>
      <c r="B14" s="277"/>
      <c r="C14" s="305"/>
      <c r="D14" s="277"/>
      <c r="E14" s="277"/>
      <c r="F14" s="277"/>
      <c r="G14" s="109" t="s">
        <v>136</v>
      </c>
      <c r="H14" s="314"/>
      <c r="I14" s="305"/>
      <c r="J14" s="305"/>
      <c r="K14" s="305"/>
      <c r="L14" s="305"/>
      <c r="M14" s="55"/>
      <c r="N14" s="55"/>
      <c r="O14" s="55"/>
      <c r="P14" s="55"/>
    </row>
    <row r="15" spans="1:16" x14ac:dyDescent="0.3">
      <c r="A15" s="55"/>
      <c r="B15" s="197">
        <v>1</v>
      </c>
      <c r="C15" s="198"/>
      <c r="D15" s="309"/>
      <c r="E15" s="309"/>
      <c r="F15" s="309"/>
      <c r="G15" s="199"/>
      <c r="H15" s="200"/>
      <c r="I15" s="310">
        <f>'Datos Pluviales'!$O$44</f>
        <v>1206.7677419354836</v>
      </c>
      <c r="J15" s="310"/>
      <c r="K15" s="310">
        <f>G15*H15*I15</f>
        <v>0</v>
      </c>
      <c r="L15" s="311"/>
      <c r="M15" s="55"/>
      <c r="N15" s="55"/>
      <c r="O15" s="55"/>
      <c r="P15" s="55"/>
    </row>
    <row r="16" spans="1:16" x14ac:dyDescent="0.3">
      <c r="A16" s="55"/>
      <c r="B16" s="201">
        <v>2</v>
      </c>
      <c r="C16" s="202"/>
      <c r="D16" s="312"/>
      <c r="E16" s="312"/>
      <c r="F16" s="312"/>
      <c r="G16" s="203"/>
      <c r="H16" s="204"/>
      <c r="I16" s="310">
        <f>'Datos Pluviales'!$O$44</f>
        <v>1206.7677419354836</v>
      </c>
      <c r="J16" s="310"/>
      <c r="K16" s="307">
        <f t="shared" ref="K16:K24" si="0">G16*H16*I16</f>
        <v>0</v>
      </c>
      <c r="L16" s="308"/>
      <c r="M16" s="55"/>
      <c r="N16" s="55"/>
      <c r="O16" s="55"/>
      <c r="P16" s="55"/>
    </row>
    <row r="17" spans="1:16" x14ac:dyDescent="0.3">
      <c r="A17" s="55"/>
      <c r="B17" s="201">
        <v>3</v>
      </c>
      <c r="C17" s="202"/>
      <c r="D17" s="312"/>
      <c r="E17" s="312"/>
      <c r="F17" s="312"/>
      <c r="G17" s="203"/>
      <c r="H17" s="204"/>
      <c r="I17" s="310">
        <f>'Datos Pluviales'!$O$44</f>
        <v>1206.7677419354836</v>
      </c>
      <c r="J17" s="310"/>
      <c r="K17" s="307">
        <f t="shared" si="0"/>
        <v>0</v>
      </c>
      <c r="L17" s="308"/>
      <c r="M17" s="55"/>
      <c r="N17" s="55"/>
      <c r="O17" s="55"/>
      <c r="P17" s="55"/>
    </row>
    <row r="18" spans="1:16" x14ac:dyDescent="0.3">
      <c r="A18" s="55"/>
      <c r="B18" s="201">
        <v>4</v>
      </c>
      <c r="C18" s="202"/>
      <c r="D18" s="312"/>
      <c r="E18" s="312"/>
      <c r="F18" s="312"/>
      <c r="G18" s="203"/>
      <c r="H18" s="204"/>
      <c r="I18" s="310">
        <f>'Datos Pluviales'!$O$44</f>
        <v>1206.7677419354836</v>
      </c>
      <c r="J18" s="310"/>
      <c r="K18" s="307">
        <f t="shared" si="0"/>
        <v>0</v>
      </c>
      <c r="L18" s="308"/>
      <c r="M18" s="55"/>
      <c r="N18" s="55"/>
      <c r="O18" s="55"/>
      <c r="P18" s="55"/>
    </row>
    <row r="19" spans="1:16" x14ac:dyDescent="0.3">
      <c r="A19" s="55"/>
      <c r="B19" s="201">
        <v>5</v>
      </c>
      <c r="C19" s="202"/>
      <c r="D19" s="312"/>
      <c r="E19" s="312"/>
      <c r="F19" s="312"/>
      <c r="G19" s="203"/>
      <c r="H19" s="204"/>
      <c r="I19" s="310">
        <f>'Datos Pluviales'!$O$44</f>
        <v>1206.7677419354836</v>
      </c>
      <c r="J19" s="310"/>
      <c r="K19" s="307">
        <f t="shared" si="0"/>
        <v>0</v>
      </c>
      <c r="L19" s="308"/>
      <c r="M19" s="55"/>
      <c r="N19" s="55"/>
      <c r="O19" s="55"/>
      <c r="P19" s="55"/>
    </row>
    <row r="20" spans="1:16" x14ac:dyDescent="0.3">
      <c r="A20" s="55"/>
      <c r="B20" s="201">
        <v>6</v>
      </c>
      <c r="C20" s="202"/>
      <c r="D20" s="312"/>
      <c r="E20" s="312"/>
      <c r="F20" s="312"/>
      <c r="G20" s="203"/>
      <c r="H20" s="204"/>
      <c r="I20" s="310">
        <f>'Datos Pluviales'!$O$44</f>
        <v>1206.7677419354836</v>
      </c>
      <c r="J20" s="310"/>
      <c r="K20" s="307">
        <f t="shared" si="0"/>
        <v>0</v>
      </c>
      <c r="L20" s="308"/>
      <c r="M20" s="55"/>
      <c r="N20" s="55"/>
      <c r="O20" s="55"/>
      <c r="P20" s="55"/>
    </row>
    <row r="21" spans="1:16" x14ac:dyDescent="0.3">
      <c r="A21" s="55"/>
      <c r="B21" s="201">
        <v>7</v>
      </c>
      <c r="C21" s="202"/>
      <c r="D21" s="312"/>
      <c r="E21" s="312"/>
      <c r="F21" s="312"/>
      <c r="G21" s="203"/>
      <c r="H21" s="204"/>
      <c r="I21" s="310">
        <f>'Datos Pluviales'!$O$44</f>
        <v>1206.7677419354836</v>
      </c>
      <c r="J21" s="310"/>
      <c r="K21" s="307">
        <f t="shared" si="0"/>
        <v>0</v>
      </c>
      <c r="L21" s="308"/>
      <c r="M21" s="55"/>
      <c r="N21" s="55"/>
      <c r="O21" s="55"/>
      <c r="P21" s="55"/>
    </row>
    <row r="22" spans="1:16" x14ac:dyDescent="0.3">
      <c r="A22" s="55"/>
      <c r="B22" s="201">
        <v>8</v>
      </c>
      <c r="C22" s="202"/>
      <c r="D22" s="312"/>
      <c r="E22" s="312"/>
      <c r="F22" s="312"/>
      <c r="G22" s="203"/>
      <c r="H22" s="204"/>
      <c r="I22" s="310">
        <f>'Datos Pluviales'!$O$44</f>
        <v>1206.7677419354836</v>
      </c>
      <c r="J22" s="310"/>
      <c r="K22" s="307">
        <f t="shared" si="0"/>
        <v>0</v>
      </c>
      <c r="L22" s="308"/>
      <c r="M22" s="55"/>
      <c r="N22" s="55"/>
      <c r="O22" s="55"/>
      <c r="P22" s="55"/>
    </row>
    <row r="23" spans="1:16" x14ac:dyDescent="0.3">
      <c r="A23" s="55"/>
      <c r="B23" s="201">
        <v>9</v>
      </c>
      <c r="C23" s="202"/>
      <c r="D23" s="312"/>
      <c r="E23" s="312"/>
      <c r="F23" s="312"/>
      <c r="G23" s="203"/>
      <c r="H23" s="204"/>
      <c r="I23" s="310">
        <f>'Datos Pluviales'!$O$44</f>
        <v>1206.7677419354836</v>
      </c>
      <c r="J23" s="310"/>
      <c r="K23" s="307">
        <f t="shared" si="0"/>
        <v>0</v>
      </c>
      <c r="L23" s="308"/>
      <c r="M23" s="55"/>
      <c r="N23" s="55"/>
      <c r="O23" s="55"/>
      <c r="P23" s="55"/>
    </row>
    <row r="24" spans="1:16" x14ac:dyDescent="0.3">
      <c r="A24" s="55"/>
      <c r="B24" s="205">
        <v>10</v>
      </c>
      <c r="C24" s="206"/>
      <c r="D24" s="323"/>
      <c r="E24" s="323"/>
      <c r="F24" s="323"/>
      <c r="G24" s="207"/>
      <c r="H24" s="208"/>
      <c r="I24" s="310">
        <f>'Datos Pluviales'!$O$44</f>
        <v>1206.7677419354836</v>
      </c>
      <c r="J24" s="310"/>
      <c r="K24" s="324">
        <f t="shared" si="0"/>
        <v>0</v>
      </c>
      <c r="L24" s="325"/>
      <c r="M24" s="55"/>
      <c r="N24" s="55"/>
      <c r="O24" s="55"/>
      <c r="P24" s="55"/>
    </row>
    <row r="25" spans="1:16" x14ac:dyDescent="0.3">
      <c r="A25" s="55"/>
      <c r="B25" s="111"/>
      <c r="C25" s="111"/>
      <c r="D25" s="111"/>
      <c r="E25" s="111"/>
      <c r="F25" s="111"/>
      <c r="G25" s="111"/>
      <c r="H25" s="111"/>
      <c r="I25" s="111"/>
      <c r="J25" s="209" t="s">
        <v>137</v>
      </c>
      <c r="K25" s="321">
        <f>SUM(K15:L24)</f>
        <v>0</v>
      </c>
      <c r="L25" s="248"/>
      <c r="M25" s="55"/>
      <c r="N25" s="55"/>
      <c r="O25" s="55"/>
      <c r="P25" s="55"/>
    </row>
    <row r="26" spans="1:16" x14ac:dyDescent="0.3">
      <c r="A26" s="55"/>
      <c r="B26" s="111"/>
      <c r="C26" s="111"/>
      <c r="D26" s="111"/>
      <c r="E26" s="111"/>
      <c r="F26" s="111"/>
      <c r="G26" s="111"/>
      <c r="H26" s="111"/>
      <c r="I26" s="111"/>
      <c r="J26" s="209" t="s">
        <v>138</v>
      </c>
      <c r="K26" s="210">
        <v>0</v>
      </c>
      <c r="L26" s="211" t="s">
        <v>143</v>
      </c>
      <c r="M26" s="55"/>
      <c r="N26" s="55"/>
      <c r="O26" s="55"/>
      <c r="P26" s="55"/>
    </row>
    <row r="27" spans="1:16" x14ac:dyDescent="0.3">
      <c r="A27" s="55"/>
      <c r="B27" s="111"/>
      <c r="C27" s="111"/>
      <c r="D27" s="111"/>
      <c r="E27" s="111"/>
      <c r="F27" s="111"/>
      <c r="G27" s="111"/>
      <c r="H27" s="111"/>
      <c r="I27" s="111"/>
      <c r="J27" s="209" t="s">
        <v>139</v>
      </c>
      <c r="K27" s="322">
        <f>K25*K26</f>
        <v>0</v>
      </c>
      <c r="L27" s="322"/>
      <c r="M27" s="55"/>
      <c r="N27" s="55"/>
      <c r="O27" s="55"/>
      <c r="P27" s="55"/>
    </row>
    <row r="28" spans="1:16" x14ac:dyDescent="0.3"/>
    <row r="29" spans="1:16" x14ac:dyDescent="0.3">
      <c r="B29" s="315" t="s">
        <v>140</v>
      </c>
      <c r="C29" s="315"/>
      <c r="D29" s="315"/>
      <c r="E29" s="316"/>
      <c r="F29" s="316"/>
    </row>
    <row r="30" spans="1:16" x14ac:dyDescent="0.3">
      <c r="B30" s="213"/>
      <c r="C30" s="213"/>
      <c r="D30" s="213"/>
      <c r="E30" s="212"/>
      <c r="F30" s="212"/>
    </row>
    <row r="31" spans="1:16" x14ac:dyDescent="0.3">
      <c r="B31" s="318" t="s">
        <v>141</v>
      </c>
      <c r="C31" s="319"/>
      <c r="D31" s="320"/>
      <c r="E31" s="214">
        <f ca="1">'AC-2 - Información General '!E52*0.95</f>
        <v>0</v>
      </c>
      <c r="F31" s="215" t="s">
        <v>73</v>
      </c>
    </row>
    <row r="32" spans="1:16" x14ac:dyDescent="0.3">
      <c r="B32" s="318" t="s">
        <v>142</v>
      </c>
      <c r="C32" s="319"/>
      <c r="D32" s="319"/>
      <c r="E32" s="216"/>
      <c r="F32" s="217" t="s">
        <v>143</v>
      </c>
    </row>
    <row r="33" spans="2:12" ht="15" thickBot="1" x14ac:dyDescent="0.35"/>
    <row r="34" spans="2:12" x14ac:dyDescent="0.3">
      <c r="B34" s="326" t="s">
        <v>144</v>
      </c>
      <c r="C34" s="271"/>
      <c r="D34" s="327"/>
      <c r="E34" s="330"/>
      <c r="F34" s="331"/>
    </row>
    <row r="35" spans="2:12" ht="15" thickBot="1" x14ac:dyDescent="0.35">
      <c r="B35" s="328"/>
      <c r="C35" s="250"/>
      <c r="D35" s="329"/>
      <c r="E35" s="332"/>
      <c r="F35" s="333"/>
    </row>
    <row r="36" spans="2:12" x14ac:dyDescent="0.3"/>
    <row r="37" spans="2:12" x14ac:dyDescent="0.3">
      <c r="B37" s="335" t="s">
        <v>148</v>
      </c>
      <c r="C37" s="335"/>
      <c r="D37" s="335"/>
      <c r="E37" s="337" t="s">
        <v>158</v>
      </c>
      <c r="F37" s="337"/>
      <c r="G37" s="337" t="s">
        <v>159</v>
      </c>
      <c r="H37" s="337"/>
      <c r="I37" s="302" t="s">
        <v>161</v>
      </c>
      <c r="J37" s="302"/>
      <c r="K37" s="302"/>
      <c r="L37" s="302"/>
    </row>
    <row r="38" spans="2:12" ht="21" x14ac:dyDescent="0.4">
      <c r="B38" s="336"/>
      <c r="C38" s="336"/>
      <c r="D38" s="336"/>
      <c r="E38" s="334" t="s">
        <v>145</v>
      </c>
      <c r="F38" s="334"/>
      <c r="G38" s="334" t="s">
        <v>146</v>
      </c>
      <c r="H38" s="334"/>
      <c r="I38" s="303"/>
      <c r="J38" s="303"/>
      <c r="K38" s="303"/>
      <c r="L38" s="303"/>
    </row>
    <row r="39" spans="2:12" x14ac:dyDescent="0.3">
      <c r="B39" s="338" t="s">
        <v>147</v>
      </c>
      <c r="C39" s="338"/>
      <c r="D39" s="338"/>
      <c r="E39" s="339"/>
      <c r="F39" s="339"/>
      <c r="G39" s="218">
        <f ca="1">'AC-2 - Información General '!E52</f>
        <v>0</v>
      </c>
      <c r="H39" s="219" t="s">
        <v>73</v>
      </c>
      <c r="I39" s="296"/>
      <c r="J39" s="297"/>
      <c r="K39" s="297"/>
      <c r="L39" s="297"/>
    </row>
    <row r="40" spans="2:12" x14ac:dyDescent="0.3">
      <c r="B40" s="338" t="s">
        <v>160</v>
      </c>
      <c r="C40" s="338"/>
      <c r="D40" s="338"/>
      <c r="E40" s="220">
        <f>$K$27</f>
        <v>0</v>
      </c>
      <c r="F40" s="221" t="s">
        <v>73</v>
      </c>
      <c r="G40" s="339"/>
      <c r="H40" s="339"/>
      <c r="I40" s="298"/>
      <c r="J40" s="299"/>
      <c r="K40" s="299"/>
      <c r="L40" s="299"/>
    </row>
    <row r="41" spans="2:12" x14ac:dyDescent="0.3">
      <c r="B41" s="338" t="s">
        <v>151</v>
      </c>
      <c r="C41" s="338"/>
      <c r="D41" s="338"/>
      <c r="E41" s="222"/>
      <c r="F41" s="221" t="s">
        <v>73</v>
      </c>
      <c r="G41" s="339"/>
      <c r="H41" s="339"/>
      <c r="I41" s="298"/>
      <c r="J41" s="299"/>
      <c r="K41" s="299"/>
      <c r="L41" s="299"/>
    </row>
    <row r="42" spans="2:12" x14ac:dyDescent="0.3">
      <c r="C42" s="338" t="s">
        <v>152</v>
      </c>
      <c r="D42" s="338"/>
      <c r="E42" s="222"/>
      <c r="F42" s="221" t="s">
        <v>73</v>
      </c>
      <c r="G42" s="339"/>
      <c r="H42" s="339"/>
      <c r="I42" s="298"/>
      <c r="J42" s="299"/>
      <c r="K42" s="299"/>
      <c r="L42" s="299"/>
    </row>
    <row r="43" spans="2:12" x14ac:dyDescent="0.3">
      <c r="B43" s="338" t="s">
        <v>153</v>
      </c>
      <c r="C43" s="338"/>
      <c r="D43" s="338"/>
      <c r="E43" s="222"/>
      <c r="F43" s="221" t="s">
        <v>73</v>
      </c>
      <c r="G43" s="339"/>
      <c r="H43" s="339"/>
      <c r="I43" s="296"/>
      <c r="J43" s="297"/>
      <c r="K43" s="297"/>
      <c r="L43" s="297"/>
    </row>
    <row r="44" spans="2:12" x14ac:dyDescent="0.3">
      <c r="B44" s="340" t="s">
        <v>149</v>
      </c>
      <c r="C44" s="340"/>
      <c r="D44" s="340"/>
      <c r="E44" s="223">
        <f>SUM(E40:E43)</f>
        <v>0</v>
      </c>
      <c r="F44" s="107" t="s">
        <v>73</v>
      </c>
      <c r="G44" s="106">
        <f ca="1">G39-E44</f>
        <v>0</v>
      </c>
      <c r="H44" s="107" t="s">
        <v>73</v>
      </c>
      <c r="I44" s="300"/>
      <c r="J44" s="301"/>
      <c r="K44" s="301"/>
      <c r="L44" s="301"/>
    </row>
    <row r="45" spans="2:12" x14ac:dyDescent="0.3">
      <c r="B45" s="339"/>
      <c r="C45" s="339"/>
      <c r="D45" s="339"/>
    </row>
    <row r="46" spans="2:12" x14ac:dyDescent="0.3">
      <c r="B46" s="341" t="s">
        <v>150</v>
      </c>
      <c r="C46" s="341"/>
      <c r="D46" s="341"/>
      <c r="E46" s="342" t="e">
        <f ca="1">(E44/G39)</f>
        <v>#DIV/0!</v>
      </c>
      <c r="F46" s="342"/>
    </row>
    <row r="47" spans="2:12" x14ac:dyDescent="0.3">
      <c r="B47" s="341"/>
      <c r="C47" s="341"/>
      <c r="D47" s="341"/>
      <c r="E47" s="342"/>
      <c r="F47" s="342"/>
    </row>
    <row r="48" spans="2:12" x14ac:dyDescent="0.3"/>
    <row r="49" s="44" customFormat="1" x14ac:dyDescent="0.3"/>
  </sheetData>
  <sheetProtection algorithmName="SHA-512" hashValue="3P6IM89PJXaCl2G2RdLP486UW/pPytOPq/OmyPWCHQXEimLFHr3KEHy+Y3q/RVPm86BdNvPCkFgIoEV8is8O7A==" saltValue="VbhrgKSpHq+GRqHbRbYD/A==" spinCount="100000" sheet="1" objects="1" scenarios="1"/>
  <mergeCells count="73">
    <mergeCell ref="B44:D44"/>
    <mergeCell ref="B45:D45"/>
    <mergeCell ref="B46:D47"/>
    <mergeCell ref="E46:F47"/>
    <mergeCell ref="G40:H43"/>
    <mergeCell ref="B43:D43"/>
    <mergeCell ref="B39:D39"/>
    <mergeCell ref="B40:D40"/>
    <mergeCell ref="B41:D41"/>
    <mergeCell ref="C42:D42"/>
    <mergeCell ref="E39:F39"/>
    <mergeCell ref="B34:D35"/>
    <mergeCell ref="E34:F35"/>
    <mergeCell ref="E38:F38"/>
    <mergeCell ref="G38:H38"/>
    <mergeCell ref="B37:D38"/>
    <mergeCell ref="E37:F37"/>
    <mergeCell ref="G37:H37"/>
    <mergeCell ref="B29:D29"/>
    <mergeCell ref="E29:F29"/>
    <mergeCell ref="B12:L12"/>
    <mergeCell ref="B31:D31"/>
    <mergeCell ref="B32:D32"/>
    <mergeCell ref="K25:L25"/>
    <mergeCell ref="K27:L27"/>
    <mergeCell ref="K23:L23"/>
    <mergeCell ref="D24:F24"/>
    <mergeCell ref="I24:J24"/>
    <mergeCell ref="K24:L24"/>
    <mergeCell ref="K21:L21"/>
    <mergeCell ref="K22:L22"/>
    <mergeCell ref="K19:L19"/>
    <mergeCell ref="K20:L20"/>
    <mergeCell ref="K17:L17"/>
    <mergeCell ref="D19:F19"/>
    <mergeCell ref="I19:J19"/>
    <mergeCell ref="D20:F20"/>
    <mergeCell ref="I20:J20"/>
    <mergeCell ref="D17:F17"/>
    <mergeCell ref="I17:J17"/>
    <mergeCell ref="D18:F18"/>
    <mergeCell ref="I18:J18"/>
    <mergeCell ref="I23:J23"/>
    <mergeCell ref="D21:F21"/>
    <mergeCell ref="I21:J21"/>
    <mergeCell ref="D22:F22"/>
    <mergeCell ref="I22:J22"/>
    <mergeCell ref="B13:B14"/>
    <mergeCell ref="C13:C14"/>
    <mergeCell ref="D13:F14"/>
    <mergeCell ref="H13:H14"/>
    <mergeCell ref="I13:J14"/>
    <mergeCell ref="I44:L44"/>
    <mergeCell ref="I37:L38"/>
    <mergeCell ref="K13:L14"/>
    <mergeCell ref="K2:L2"/>
    <mergeCell ref="D6:H6"/>
    <mergeCell ref="D7:H7"/>
    <mergeCell ref="D8:H8"/>
    <mergeCell ref="D9:H9"/>
    <mergeCell ref="K18:L18"/>
    <mergeCell ref="D15:F15"/>
    <mergeCell ref="I15:J15"/>
    <mergeCell ref="K15:L15"/>
    <mergeCell ref="D16:F16"/>
    <mergeCell ref="I16:J16"/>
    <mergeCell ref="K16:L16"/>
    <mergeCell ref="D23:F23"/>
    <mergeCell ref="I39:L39"/>
    <mergeCell ref="I40:L40"/>
    <mergeCell ref="I41:L41"/>
    <mergeCell ref="I42:L42"/>
    <mergeCell ref="I43:L4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BF684-3D63-4A90-A596-04085A6865B7}">
  <dimension ref="A1:P67"/>
  <sheetViews>
    <sheetView zoomScale="98" zoomScaleNormal="115" workbookViewId="0">
      <selection activeCell="G15" sqref="G15"/>
    </sheetView>
  </sheetViews>
  <sheetFormatPr baseColWidth="10" defaultColWidth="0" defaultRowHeight="14.4" zeroHeight="1" x14ac:dyDescent="0.3"/>
  <cols>
    <col min="1" max="1" width="1.33203125" customWidth="1"/>
    <col min="2" max="2" width="24.5546875" customWidth="1"/>
    <col min="3" max="15" width="11.6640625" customWidth="1"/>
    <col min="16" max="16" width="11.5546875" customWidth="1"/>
    <col min="17" max="16384" width="11.5546875" hidden="1"/>
  </cols>
  <sheetData>
    <row r="1" spans="2:15" x14ac:dyDescent="0.3"/>
    <row r="2" spans="2:15" ht="23.4" x14ac:dyDescent="0.3">
      <c r="C2" s="3" t="s">
        <v>19</v>
      </c>
      <c r="E2" s="2"/>
      <c r="F2" s="2"/>
      <c r="G2" s="2"/>
      <c r="H2" s="2"/>
      <c r="I2" s="2"/>
    </row>
    <row r="3" spans="2:15" ht="18" x14ac:dyDescent="0.3">
      <c r="C3" s="4" t="s">
        <v>164</v>
      </c>
      <c r="E3" s="2"/>
      <c r="F3" s="2"/>
      <c r="G3" s="2"/>
      <c r="H3" s="2"/>
      <c r="I3" s="2"/>
    </row>
    <row r="4" spans="2:15" ht="15.6" x14ac:dyDescent="0.3">
      <c r="C4" s="5" t="s">
        <v>128</v>
      </c>
      <c r="E4" s="2"/>
      <c r="F4" s="2"/>
      <c r="G4" s="2"/>
      <c r="H4" s="2"/>
      <c r="I4" s="2"/>
    </row>
    <row r="5" spans="2:15" ht="15.6" x14ac:dyDescent="0.3">
      <c r="D5" s="5"/>
      <c r="E5" s="2"/>
      <c r="F5" s="2"/>
      <c r="G5" s="2"/>
      <c r="H5" s="2"/>
      <c r="I5" s="2"/>
    </row>
    <row r="6" spans="2:15" x14ac:dyDescent="0.3">
      <c r="B6" s="17" t="s">
        <v>99</v>
      </c>
      <c r="C6" s="19" t="s">
        <v>100</v>
      </c>
      <c r="D6" s="19"/>
      <c r="E6" s="20"/>
      <c r="F6" s="20"/>
    </row>
    <row r="7" spans="2:15" x14ac:dyDescent="0.3">
      <c r="B7" s="18" t="s">
        <v>101</v>
      </c>
      <c r="C7" s="346" t="s">
        <v>102</v>
      </c>
      <c r="D7" s="347"/>
      <c r="E7" s="348"/>
      <c r="F7" s="20"/>
    </row>
    <row r="8" spans="2:15" x14ac:dyDescent="0.3">
      <c r="B8" s="18" t="s">
        <v>103</v>
      </c>
      <c r="C8" s="16" t="s">
        <v>104</v>
      </c>
      <c r="D8" s="20" t="s">
        <v>105</v>
      </c>
      <c r="E8" s="16" t="s">
        <v>106</v>
      </c>
      <c r="F8" s="20" t="s">
        <v>107</v>
      </c>
    </row>
    <row r="9" spans="2:15" x14ac:dyDescent="0.3"/>
    <row r="10" spans="2:15" ht="21" x14ac:dyDescent="0.4">
      <c r="B10" s="343" t="s">
        <v>108</v>
      </c>
      <c r="C10" s="343"/>
      <c r="D10" s="343"/>
      <c r="E10" s="343"/>
      <c r="F10" s="343"/>
      <c r="G10" s="343"/>
      <c r="H10" s="343"/>
      <c r="I10" s="343"/>
      <c r="J10" s="343"/>
      <c r="K10" s="343"/>
      <c r="L10" s="343"/>
      <c r="M10" s="343"/>
      <c r="N10" s="343"/>
      <c r="O10" s="343"/>
    </row>
    <row r="11" spans="2:15" x14ac:dyDescent="0.3">
      <c r="B11" s="344" t="s">
        <v>109</v>
      </c>
      <c r="C11" s="6" t="s">
        <v>110</v>
      </c>
      <c r="D11" s="6" t="s">
        <v>111</v>
      </c>
      <c r="E11" s="6" t="s">
        <v>112</v>
      </c>
      <c r="F11" s="6" t="s">
        <v>113</v>
      </c>
      <c r="G11" s="6" t="s">
        <v>114</v>
      </c>
      <c r="H11" s="6" t="s">
        <v>115</v>
      </c>
      <c r="I11" s="6" t="s">
        <v>116</v>
      </c>
      <c r="J11" s="6" t="s">
        <v>117</v>
      </c>
      <c r="K11" s="6" t="s">
        <v>118</v>
      </c>
      <c r="L11" s="6" t="s">
        <v>119</v>
      </c>
      <c r="M11" s="6" t="s">
        <v>120</v>
      </c>
      <c r="N11" s="6" t="s">
        <v>121</v>
      </c>
      <c r="O11" s="7" t="s">
        <v>122</v>
      </c>
    </row>
    <row r="12" spans="2:15" x14ac:dyDescent="0.3">
      <c r="B12" s="345"/>
      <c r="C12" s="8" t="s">
        <v>123</v>
      </c>
      <c r="D12" s="8" t="s">
        <v>123</v>
      </c>
      <c r="E12" s="8" t="s">
        <v>123</v>
      </c>
      <c r="F12" s="8" t="s">
        <v>123</v>
      </c>
      <c r="G12" s="8" t="s">
        <v>123</v>
      </c>
      <c r="H12" s="8" t="s">
        <v>123</v>
      </c>
      <c r="I12" s="8" t="s">
        <v>123</v>
      </c>
      <c r="J12" s="8" t="s">
        <v>123</v>
      </c>
      <c r="K12" s="8" t="s">
        <v>123</v>
      </c>
      <c r="L12" s="8" t="s">
        <v>123</v>
      </c>
      <c r="M12" s="8" t="s">
        <v>123</v>
      </c>
      <c r="N12" s="9" t="s">
        <v>123</v>
      </c>
      <c r="O12" s="10" t="s">
        <v>123</v>
      </c>
    </row>
    <row r="13" spans="2:15" x14ac:dyDescent="0.3">
      <c r="B13" s="21">
        <v>1990</v>
      </c>
      <c r="C13" s="22">
        <v>4.5</v>
      </c>
      <c r="D13" s="23">
        <v>0.4</v>
      </c>
      <c r="E13" s="23">
        <v>0.7</v>
      </c>
      <c r="F13" s="23">
        <v>21.9</v>
      </c>
      <c r="G13" s="23">
        <v>190.6</v>
      </c>
      <c r="H13" s="23">
        <v>205.6</v>
      </c>
      <c r="I13" s="23">
        <v>156.6</v>
      </c>
      <c r="J13" s="23">
        <v>64.099999999999994</v>
      </c>
      <c r="K13" s="23">
        <v>242.6</v>
      </c>
      <c r="L13" s="23">
        <v>58.5</v>
      </c>
      <c r="M13" s="23">
        <v>46.2</v>
      </c>
      <c r="N13" s="23">
        <v>6.6</v>
      </c>
      <c r="O13" s="11">
        <f>SUM(C13:N13)</f>
        <v>998.30000000000007</v>
      </c>
    </row>
    <row r="14" spans="2:15" x14ac:dyDescent="0.3">
      <c r="B14" s="24">
        <v>1991</v>
      </c>
      <c r="C14" s="22">
        <v>4.5999999999999996</v>
      </c>
      <c r="D14" s="23">
        <v>0.8</v>
      </c>
      <c r="E14" s="23">
        <v>0</v>
      </c>
      <c r="F14" s="23">
        <v>14.4</v>
      </c>
      <c r="G14" s="23">
        <v>128.9</v>
      </c>
      <c r="H14" s="23">
        <v>328.6</v>
      </c>
      <c r="I14" s="23">
        <v>157.6</v>
      </c>
      <c r="J14" s="23">
        <v>68.3</v>
      </c>
      <c r="K14" s="23">
        <v>180.8</v>
      </c>
      <c r="L14" s="23">
        <v>189.7</v>
      </c>
      <c r="M14" s="23">
        <v>161</v>
      </c>
      <c r="N14" s="23">
        <v>51.8</v>
      </c>
      <c r="O14" s="11">
        <f t="shared" ref="O14:O43" si="0">SUM(C14:N14)</f>
        <v>1286.5</v>
      </c>
    </row>
    <row r="15" spans="2:15" x14ac:dyDescent="0.3">
      <c r="B15" s="24">
        <v>1992</v>
      </c>
      <c r="C15" s="22">
        <v>1.5</v>
      </c>
      <c r="D15" s="23">
        <v>0</v>
      </c>
      <c r="E15" s="23">
        <v>11.7</v>
      </c>
      <c r="F15" s="23">
        <v>32.5</v>
      </c>
      <c r="G15" s="23">
        <v>21.9</v>
      </c>
      <c r="H15" s="23">
        <v>261.3</v>
      </c>
      <c r="I15" s="23">
        <v>189.2</v>
      </c>
      <c r="J15" s="23">
        <v>210.5</v>
      </c>
      <c r="K15" s="23">
        <v>151.5</v>
      </c>
      <c r="L15" s="23">
        <v>134</v>
      </c>
      <c r="M15" s="23">
        <v>21.8</v>
      </c>
      <c r="N15" s="23">
        <v>0.60000000000000009</v>
      </c>
      <c r="O15" s="11">
        <f t="shared" si="0"/>
        <v>1036.4999999999998</v>
      </c>
    </row>
    <row r="16" spans="2:15" x14ac:dyDescent="0.3">
      <c r="B16" s="24">
        <v>1993</v>
      </c>
      <c r="C16" s="22">
        <v>0.1</v>
      </c>
      <c r="D16" s="23">
        <v>0</v>
      </c>
      <c r="E16" s="23">
        <v>11.4</v>
      </c>
      <c r="F16" s="23">
        <v>97.4</v>
      </c>
      <c r="G16" s="23">
        <v>65.3</v>
      </c>
      <c r="H16" s="23">
        <v>300.39999999999998</v>
      </c>
      <c r="I16" s="23">
        <v>110.4</v>
      </c>
      <c r="J16" s="23">
        <v>233.9</v>
      </c>
      <c r="K16" s="23">
        <v>229</v>
      </c>
      <c r="L16" s="23">
        <v>112.9</v>
      </c>
      <c r="M16" s="23">
        <v>29.5</v>
      </c>
      <c r="N16" s="23">
        <v>0.2</v>
      </c>
      <c r="O16" s="11">
        <f t="shared" si="0"/>
        <v>1190.5000000000002</v>
      </c>
    </row>
    <row r="17" spans="2:15" x14ac:dyDescent="0.3">
      <c r="B17" s="24">
        <v>1994</v>
      </c>
      <c r="C17" s="22">
        <v>5</v>
      </c>
      <c r="D17" s="23">
        <v>0.4</v>
      </c>
      <c r="E17" s="23">
        <v>0.9</v>
      </c>
      <c r="F17" s="23">
        <v>12.5</v>
      </c>
      <c r="G17" s="23">
        <v>122</v>
      </c>
      <c r="H17" s="23">
        <v>170</v>
      </c>
      <c r="I17" s="23">
        <v>125</v>
      </c>
      <c r="J17" s="23">
        <v>256.8</v>
      </c>
      <c r="K17" s="23">
        <v>188</v>
      </c>
      <c r="L17" s="23">
        <v>101.2</v>
      </c>
      <c r="M17" s="23">
        <v>3.3</v>
      </c>
      <c r="N17" s="23">
        <v>3.1</v>
      </c>
      <c r="O17" s="11">
        <f t="shared" si="0"/>
        <v>988.2</v>
      </c>
    </row>
    <row r="18" spans="2:15" x14ac:dyDescent="0.3">
      <c r="B18" s="24">
        <v>1995</v>
      </c>
      <c r="C18" s="22">
        <v>0.2</v>
      </c>
      <c r="D18" s="23">
        <v>0.8</v>
      </c>
      <c r="E18" s="23">
        <v>3.4</v>
      </c>
      <c r="F18" s="23">
        <v>72.599999999999994</v>
      </c>
      <c r="G18" s="23">
        <v>114.4</v>
      </c>
      <c r="H18" s="23">
        <v>325.89999999999998</v>
      </c>
      <c r="I18" s="23">
        <v>217.9</v>
      </c>
      <c r="J18" s="23">
        <v>237.5</v>
      </c>
      <c r="K18" s="23">
        <v>396.3</v>
      </c>
      <c r="L18" s="23">
        <v>120</v>
      </c>
      <c r="M18" s="23">
        <v>25.2</v>
      </c>
      <c r="N18" s="23">
        <v>9.5</v>
      </c>
      <c r="O18" s="11">
        <f t="shared" si="0"/>
        <v>1523.7</v>
      </c>
    </row>
    <row r="19" spans="2:15" x14ac:dyDescent="0.3">
      <c r="B19" s="24">
        <v>1996</v>
      </c>
      <c r="C19" s="22">
        <v>14.4</v>
      </c>
      <c r="D19" s="23">
        <v>2</v>
      </c>
      <c r="E19" s="23">
        <v>2.2999999999999998</v>
      </c>
      <c r="F19" s="23">
        <v>80.900000000000006</v>
      </c>
      <c r="G19" s="23">
        <v>105.3</v>
      </c>
      <c r="H19" s="23">
        <v>228.5</v>
      </c>
      <c r="I19" s="23">
        <v>184.1</v>
      </c>
      <c r="J19" s="23">
        <v>111.6</v>
      </c>
      <c r="K19" s="23">
        <v>339.9</v>
      </c>
      <c r="L19" s="23">
        <v>134.4</v>
      </c>
      <c r="M19" s="23">
        <v>20.6</v>
      </c>
      <c r="N19" s="23">
        <v>4.4000000000000004</v>
      </c>
      <c r="O19" s="11">
        <f t="shared" si="0"/>
        <v>1228.4000000000001</v>
      </c>
    </row>
    <row r="20" spans="2:15" x14ac:dyDescent="0.3">
      <c r="B20" s="24">
        <v>1997</v>
      </c>
      <c r="C20" s="22">
        <v>10.6</v>
      </c>
      <c r="D20" s="23">
        <v>10.7</v>
      </c>
      <c r="E20" s="23">
        <v>2.1</v>
      </c>
      <c r="F20" s="23">
        <v>13.4</v>
      </c>
      <c r="G20" s="23">
        <v>58.9</v>
      </c>
      <c r="H20" s="23">
        <v>170.6</v>
      </c>
      <c r="I20" s="23">
        <v>148.19999999999999</v>
      </c>
      <c r="J20" s="23">
        <v>254.6</v>
      </c>
      <c r="K20" s="23">
        <v>91.4</v>
      </c>
      <c r="L20" s="23">
        <v>130.9</v>
      </c>
      <c r="M20" s="23">
        <v>37</v>
      </c>
      <c r="N20" s="23">
        <v>12.3</v>
      </c>
      <c r="O20" s="11">
        <f t="shared" si="0"/>
        <v>940.69999999999982</v>
      </c>
    </row>
    <row r="21" spans="2:15" x14ac:dyDescent="0.3">
      <c r="B21" s="24">
        <v>1998</v>
      </c>
      <c r="C21" s="22">
        <v>0.1</v>
      </c>
      <c r="D21" s="23">
        <v>0</v>
      </c>
      <c r="E21" s="23">
        <v>21.2</v>
      </c>
      <c r="F21" s="23">
        <v>0</v>
      </c>
      <c r="G21" s="23">
        <v>68.900000000000006</v>
      </c>
      <c r="H21" s="23">
        <v>280.10000000000002</v>
      </c>
      <c r="I21" s="23">
        <v>216.9</v>
      </c>
      <c r="J21" s="23">
        <v>210.6</v>
      </c>
      <c r="K21" s="23">
        <v>127.6</v>
      </c>
      <c r="L21" s="23">
        <v>224</v>
      </c>
      <c r="M21" s="23">
        <v>355.5</v>
      </c>
      <c r="N21" s="23">
        <v>3.6</v>
      </c>
      <c r="O21" s="11">
        <f t="shared" si="0"/>
        <v>1508.5</v>
      </c>
    </row>
    <row r="22" spans="2:15" x14ac:dyDescent="0.3">
      <c r="B22" s="24">
        <v>1999</v>
      </c>
      <c r="C22" s="22">
        <v>1</v>
      </c>
      <c r="D22" s="23">
        <v>52.2</v>
      </c>
      <c r="E22" s="23">
        <v>0.4</v>
      </c>
      <c r="F22" s="23">
        <v>6.4</v>
      </c>
      <c r="G22" s="23">
        <v>96.8</v>
      </c>
      <c r="H22" s="23">
        <v>295.10000000000002</v>
      </c>
      <c r="I22" s="23">
        <v>277.8</v>
      </c>
      <c r="J22" s="23">
        <v>221.7</v>
      </c>
      <c r="K22" s="23">
        <v>326.89999999999998</v>
      </c>
      <c r="L22" s="23">
        <v>174.3</v>
      </c>
      <c r="M22" s="23">
        <v>19.7</v>
      </c>
      <c r="N22" s="23">
        <v>3</v>
      </c>
      <c r="O22" s="11">
        <f t="shared" si="0"/>
        <v>1475.3000000000002</v>
      </c>
    </row>
    <row r="23" spans="2:15" x14ac:dyDescent="0.3">
      <c r="B23" s="24">
        <v>2000</v>
      </c>
      <c r="C23" s="22">
        <v>0.4</v>
      </c>
      <c r="D23" s="23">
        <v>0</v>
      </c>
      <c r="E23" s="23">
        <v>0.2</v>
      </c>
      <c r="F23" s="23">
        <v>40.9</v>
      </c>
      <c r="G23" s="23">
        <v>231.4</v>
      </c>
      <c r="H23" s="23">
        <v>306</v>
      </c>
      <c r="I23" s="23">
        <v>62.1</v>
      </c>
      <c r="J23" s="23">
        <v>130.4</v>
      </c>
      <c r="K23" s="23">
        <v>220.2</v>
      </c>
      <c r="L23" s="23">
        <v>41.5</v>
      </c>
      <c r="M23" s="23">
        <v>14.5</v>
      </c>
      <c r="N23" s="23">
        <v>1.6</v>
      </c>
      <c r="O23" s="11">
        <f t="shared" si="0"/>
        <v>1049.1999999999998</v>
      </c>
    </row>
    <row r="24" spans="2:15" x14ac:dyDescent="0.3">
      <c r="B24" s="24">
        <v>2001</v>
      </c>
      <c r="C24" s="22">
        <v>1.1000000000000001</v>
      </c>
      <c r="D24" s="23">
        <v>4.8</v>
      </c>
      <c r="E24" s="23">
        <v>2.6</v>
      </c>
      <c r="F24" s="23">
        <v>4.0999999999999996</v>
      </c>
      <c r="G24" s="23">
        <v>129.5</v>
      </c>
      <c r="H24" s="23">
        <v>162.80000000000001</v>
      </c>
      <c r="I24" s="23">
        <v>175.1</v>
      </c>
      <c r="J24" s="23">
        <v>223.3</v>
      </c>
      <c r="K24" s="23">
        <v>152.69999999999999</v>
      </c>
      <c r="L24" s="23">
        <v>137.6</v>
      </c>
      <c r="M24" s="23">
        <v>19.600000000000001</v>
      </c>
      <c r="N24" s="23">
        <v>1.3</v>
      </c>
      <c r="O24" s="11">
        <f t="shared" si="0"/>
        <v>1014.5</v>
      </c>
    </row>
    <row r="25" spans="2:15" x14ac:dyDescent="0.3">
      <c r="B25" s="24">
        <v>2002</v>
      </c>
      <c r="C25" s="22">
        <v>0</v>
      </c>
      <c r="D25" s="23">
        <v>6.6</v>
      </c>
      <c r="E25" s="23">
        <v>0</v>
      </c>
      <c r="F25" s="23">
        <v>12.7</v>
      </c>
      <c r="G25" s="23">
        <v>76.400000000000006</v>
      </c>
      <c r="H25" s="23">
        <v>208.4</v>
      </c>
      <c r="I25" s="23">
        <v>163.69999999999999</v>
      </c>
      <c r="J25" s="23">
        <v>109.3</v>
      </c>
      <c r="K25" s="23">
        <v>242.9</v>
      </c>
      <c r="L25" s="23">
        <v>108.6</v>
      </c>
      <c r="M25" s="23">
        <v>83.6</v>
      </c>
      <c r="N25" s="23">
        <v>0.2</v>
      </c>
      <c r="O25" s="11">
        <f t="shared" si="0"/>
        <v>1012.4000000000001</v>
      </c>
    </row>
    <row r="26" spans="2:15" x14ac:dyDescent="0.3">
      <c r="B26" s="24">
        <v>2003</v>
      </c>
      <c r="C26" s="22">
        <v>0.9</v>
      </c>
      <c r="D26" s="23">
        <v>14.4</v>
      </c>
      <c r="E26" s="23">
        <v>20.3</v>
      </c>
      <c r="F26" s="23">
        <v>36.799999999999997</v>
      </c>
      <c r="G26" s="23">
        <v>159.9</v>
      </c>
      <c r="H26" s="23">
        <v>303.10000000000002</v>
      </c>
      <c r="I26" s="23">
        <v>186.8</v>
      </c>
      <c r="J26" s="23">
        <v>109.4</v>
      </c>
      <c r="K26" s="23">
        <v>374.2</v>
      </c>
      <c r="L26" s="23">
        <v>42.1</v>
      </c>
      <c r="M26" s="23">
        <v>18.600000000000001</v>
      </c>
      <c r="N26" s="23">
        <v>2</v>
      </c>
      <c r="O26" s="11">
        <f t="shared" si="0"/>
        <v>1268.4999999999998</v>
      </c>
    </row>
    <row r="27" spans="2:15" x14ac:dyDescent="0.3">
      <c r="B27" s="24">
        <v>2004</v>
      </c>
      <c r="C27" s="22">
        <v>0.2</v>
      </c>
      <c r="D27" s="23">
        <v>0.5</v>
      </c>
      <c r="E27" s="23">
        <v>23.9</v>
      </c>
      <c r="F27" s="23">
        <v>5.2</v>
      </c>
      <c r="G27" s="23">
        <v>24.3</v>
      </c>
      <c r="H27" s="23">
        <v>314.5</v>
      </c>
      <c r="I27" s="23">
        <v>197.2</v>
      </c>
      <c r="J27" s="23">
        <v>97.6</v>
      </c>
      <c r="K27" s="23">
        <v>228.2</v>
      </c>
      <c r="L27" s="23">
        <v>165.9</v>
      </c>
      <c r="M27" s="23">
        <v>2.9</v>
      </c>
      <c r="N27" s="23">
        <v>0.2</v>
      </c>
      <c r="O27" s="11">
        <f t="shared" si="0"/>
        <v>1060.6000000000001</v>
      </c>
    </row>
    <row r="28" spans="2:15" x14ac:dyDescent="0.3">
      <c r="B28" s="24">
        <v>2005</v>
      </c>
      <c r="C28" s="22">
        <v>2</v>
      </c>
      <c r="D28" s="23">
        <v>0</v>
      </c>
      <c r="E28" s="23">
        <v>6.7</v>
      </c>
      <c r="F28" s="23">
        <v>2.6</v>
      </c>
      <c r="G28" s="23">
        <v>141.9</v>
      </c>
      <c r="H28" s="23">
        <v>211.8</v>
      </c>
      <c r="I28" s="23">
        <v>415.1</v>
      </c>
      <c r="J28" s="23">
        <v>278.3</v>
      </c>
      <c r="K28" s="23">
        <v>180.2</v>
      </c>
      <c r="L28" s="23">
        <v>128.69999999999999</v>
      </c>
      <c r="M28" s="23">
        <v>23</v>
      </c>
      <c r="N28" s="23">
        <v>2.5</v>
      </c>
      <c r="O28" s="11">
        <f t="shared" si="0"/>
        <v>1392.8000000000002</v>
      </c>
    </row>
    <row r="29" spans="2:15" x14ac:dyDescent="0.3">
      <c r="B29" s="24">
        <v>2006</v>
      </c>
      <c r="C29" s="22">
        <v>11.3</v>
      </c>
      <c r="D29" s="23">
        <v>0.4</v>
      </c>
      <c r="E29" s="23">
        <v>6.3</v>
      </c>
      <c r="F29" s="23">
        <v>32.6</v>
      </c>
      <c r="G29" s="23">
        <v>153.5</v>
      </c>
      <c r="H29" s="23">
        <v>449.8</v>
      </c>
      <c r="I29" s="23">
        <v>192.6</v>
      </c>
      <c r="J29" s="23">
        <v>94.3</v>
      </c>
      <c r="K29" s="23">
        <v>211.7</v>
      </c>
      <c r="L29" s="23">
        <v>216.9</v>
      </c>
      <c r="M29" s="23">
        <v>39.200000000000003</v>
      </c>
      <c r="N29" s="23">
        <v>9.1</v>
      </c>
      <c r="O29" s="11">
        <f t="shared" si="0"/>
        <v>1417.7</v>
      </c>
    </row>
    <row r="30" spans="2:15" x14ac:dyDescent="0.3">
      <c r="B30" s="24">
        <v>2007</v>
      </c>
      <c r="C30" s="22">
        <v>1.4</v>
      </c>
      <c r="D30" s="23">
        <v>0</v>
      </c>
      <c r="E30" s="23">
        <v>0.9</v>
      </c>
      <c r="F30" s="23">
        <v>31.2</v>
      </c>
      <c r="G30" s="23">
        <v>84.8</v>
      </c>
      <c r="H30" s="23">
        <v>206.7</v>
      </c>
      <c r="I30" s="23">
        <v>219.6</v>
      </c>
      <c r="J30" s="23">
        <v>333</v>
      </c>
      <c r="K30" s="23">
        <v>287</v>
      </c>
      <c r="L30" s="23">
        <v>114.4</v>
      </c>
      <c r="M30" s="23">
        <v>2.1</v>
      </c>
      <c r="N30" s="23">
        <v>1.5</v>
      </c>
      <c r="O30" s="11">
        <f t="shared" si="0"/>
        <v>1282.5999999999999</v>
      </c>
    </row>
    <row r="31" spans="2:15" x14ac:dyDescent="0.3">
      <c r="B31" s="24">
        <v>2008</v>
      </c>
      <c r="C31" s="22">
        <v>3.3</v>
      </c>
      <c r="D31" s="23">
        <v>11.9</v>
      </c>
      <c r="E31" s="23">
        <v>3.4</v>
      </c>
      <c r="F31" s="23">
        <v>22.4</v>
      </c>
      <c r="G31" s="23">
        <v>169.6</v>
      </c>
      <c r="H31" s="23">
        <v>460.3</v>
      </c>
      <c r="I31" s="23">
        <v>410.6</v>
      </c>
      <c r="J31" s="23">
        <v>187.3</v>
      </c>
      <c r="K31" s="23">
        <v>354.8</v>
      </c>
      <c r="L31" s="23">
        <v>67.400000000000006</v>
      </c>
      <c r="M31" s="23">
        <v>0</v>
      </c>
      <c r="N31" s="23">
        <v>0</v>
      </c>
      <c r="O31" s="11">
        <f t="shared" si="0"/>
        <v>1691</v>
      </c>
    </row>
    <row r="32" spans="2:15" x14ac:dyDescent="0.3">
      <c r="B32" s="24">
        <v>2009</v>
      </c>
      <c r="C32" s="22">
        <v>0</v>
      </c>
      <c r="D32" s="23">
        <v>4</v>
      </c>
      <c r="E32" s="23">
        <v>0</v>
      </c>
      <c r="F32" s="23">
        <v>17.3</v>
      </c>
      <c r="G32" s="23">
        <v>161</v>
      </c>
      <c r="H32" s="23">
        <v>189.6</v>
      </c>
      <c r="I32" s="23">
        <v>94.4</v>
      </c>
      <c r="J32" s="23">
        <v>141.5</v>
      </c>
      <c r="K32" s="23">
        <v>90.2</v>
      </c>
      <c r="L32" s="23">
        <v>81.2</v>
      </c>
      <c r="M32" s="23">
        <v>130.5</v>
      </c>
      <c r="N32" s="23">
        <v>29.5</v>
      </c>
      <c r="O32" s="11">
        <f t="shared" si="0"/>
        <v>939.2</v>
      </c>
    </row>
    <row r="33" spans="2:15" x14ac:dyDescent="0.3">
      <c r="B33" s="24">
        <v>2010</v>
      </c>
      <c r="C33" s="22">
        <v>0</v>
      </c>
      <c r="D33" s="23">
        <v>1.3</v>
      </c>
      <c r="E33" s="23">
        <v>0</v>
      </c>
      <c r="F33" s="23">
        <v>108.2</v>
      </c>
      <c r="G33" s="23">
        <v>427.4</v>
      </c>
      <c r="H33" s="23">
        <v>376.9</v>
      </c>
      <c r="I33" s="23">
        <v>317.39999999999998</v>
      </c>
      <c r="J33" s="23">
        <v>470.8</v>
      </c>
      <c r="K33" s="23">
        <v>342.9</v>
      </c>
      <c r="L33" s="23">
        <v>26.8</v>
      </c>
      <c r="M33" s="23">
        <v>6.4</v>
      </c>
      <c r="N33" s="23">
        <v>0</v>
      </c>
      <c r="O33" s="11">
        <f t="shared" si="0"/>
        <v>2078.1</v>
      </c>
    </row>
    <row r="34" spans="2:15" x14ac:dyDescent="0.3">
      <c r="B34" s="24">
        <v>2011</v>
      </c>
      <c r="C34" s="25">
        <v>0</v>
      </c>
      <c r="D34" s="26">
        <v>7.2</v>
      </c>
      <c r="E34" s="26">
        <v>13.4</v>
      </c>
      <c r="F34" s="26">
        <v>15</v>
      </c>
      <c r="G34" s="26">
        <v>101.5</v>
      </c>
      <c r="H34" s="26">
        <v>222.6</v>
      </c>
      <c r="I34" s="26">
        <v>238.6</v>
      </c>
      <c r="J34" s="26">
        <v>414.2</v>
      </c>
      <c r="K34" s="26">
        <v>246.8</v>
      </c>
      <c r="L34" s="26">
        <v>384.5</v>
      </c>
      <c r="M34" s="26">
        <v>14.2</v>
      </c>
      <c r="N34" s="26">
        <v>1.5</v>
      </c>
      <c r="O34" s="11">
        <f t="shared" si="0"/>
        <v>1659.5</v>
      </c>
    </row>
    <row r="35" spans="2:15" x14ac:dyDescent="0.3">
      <c r="B35" s="24">
        <v>2012</v>
      </c>
      <c r="C35" s="22">
        <v>3.2</v>
      </c>
      <c r="D35" s="23">
        <v>5.3</v>
      </c>
      <c r="E35" s="23">
        <v>5.0999999999999996</v>
      </c>
      <c r="F35" s="23">
        <v>40.9</v>
      </c>
      <c r="G35" s="23">
        <v>135.80000000000001</v>
      </c>
      <c r="H35" s="23">
        <v>165.5</v>
      </c>
      <c r="I35" s="23">
        <v>121.1</v>
      </c>
      <c r="J35" s="23">
        <v>397.5</v>
      </c>
      <c r="K35" s="23">
        <v>128.9</v>
      </c>
      <c r="L35" s="23">
        <v>71.900000000000006</v>
      </c>
      <c r="M35" s="23">
        <v>3.2</v>
      </c>
      <c r="N35" s="23">
        <v>1.1000000000000001</v>
      </c>
      <c r="O35" s="11">
        <f t="shared" si="0"/>
        <v>1079.5</v>
      </c>
    </row>
    <row r="36" spans="2:15" x14ac:dyDescent="0.3">
      <c r="B36" s="24">
        <v>2013</v>
      </c>
      <c r="C36" s="22">
        <v>0.2</v>
      </c>
      <c r="D36" s="23">
        <v>2.6</v>
      </c>
      <c r="E36" s="23">
        <v>34.200000000000003</v>
      </c>
      <c r="F36" s="23">
        <v>12.7</v>
      </c>
      <c r="G36" s="23">
        <v>167.1</v>
      </c>
      <c r="H36" s="23">
        <v>166.9</v>
      </c>
      <c r="I36" s="23">
        <v>262.10000000000002</v>
      </c>
      <c r="J36" s="23">
        <v>300.2</v>
      </c>
      <c r="K36" s="23">
        <v>273.7</v>
      </c>
      <c r="L36" s="23">
        <v>224.3</v>
      </c>
      <c r="M36" s="23">
        <v>4.9000000000000004</v>
      </c>
      <c r="N36" s="23">
        <v>2</v>
      </c>
      <c r="O36" s="11">
        <f t="shared" si="0"/>
        <v>1450.9</v>
      </c>
    </row>
    <row r="37" spans="2:15" ht="15" thickBot="1" x14ac:dyDescent="0.35">
      <c r="B37" s="24">
        <v>2014</v>
      </c>
      <c r="C37" s="22">
        <v>0</v>
      </c>
      <c r="D37" s="23">
        <v>2.1</v>
      </c>
      <c r="E37" s="23">
        <v>63.7</v>
      </c>
      <c r="F37" s="23">
        <v>10.6</v>
      </c>
      <c r="G37" s="23">
        <v>178.4</v>
      </c>
      <c r="H37" s="23">
        <v>358.3</v>
      </c>
      <c r="I37" s="23">
        <v>52</v>
      </c>
      <c r="J37" s="23">
        <v>151.5</v>
      </c>
      <c r="K37" s="23">
        <v>300.39999999999998</v>
      </c>
      <c r="L37" s="23">
        <v>239.8</v>
      </c>
      <c r="M37" s="23">
        <v>6.3</v>
      </c>
      <c r="N37" s="23">
        <v>2.2999999999999998</v>
      </c>
      <c r="O37" s="12">
        <f t="shared" si="0"/>
        <v>1365.3999999999999</v>
      </c>
    </row>
    <row r="38" spans="2:15" ht="15.6" thickTop="1" thickBot="1" x14ac:dyDescent="0.35">
      <c r="B38" s="24">
        <v>2015</v>
      </c>
      <c r="C38" s="22">
        <v>0.3</v>
      </c>
      <c r="D38" s="23">
        <v>0.4</v>
      </c>
      <c r="E38" s="23">
        <v>28.9</v>
      </c>
      <c r="F38" s="23">
        <v>79.599999999999994</v>
      </c>
      <c r="G38" s="23">
        <v>194.4</v>
      </c>
      <c r="H38" s="23">
        <v>174.3</v>
      </c>
      <c r="I38" s="23">
        <v>157</v>
      </c>
      <c r="J38" s="23">
        <v>104.69999999999999</v>
      </c>
      <c r="K38" s="23">
        <v>333.40000000000015</v>
      </c>
      <c r="L38" s="23">
        <v>156.90000000000003</v>
      </c>
      <c r="M38" s="23">
        <v>69.3</v>
      </c>
      <c r="N38" s="23">
        <v>2</v>
      </c>
      <c r="O38" s="12">
        <f t="shared" si="0"/>
        <v>1301.2000000000003</v>
      </c>
    </row>
    <row r="39" spans="2:15" ht="15.6" thickTop="1" thickBot="1" x14ac:dyDescent="0.35">
      <c r="B39" s="24">
        <v>2016</v>
      </c>
      <c r="C39" s="22">
        <v>1.4</v>
      </c>
      <c r="D39" s="23">
        <v>0</v>
      </c>
      <c r="E39" s="23">
        <v>10</v>
      </c>
      <c r="F39" s="23">
        <v>23.7</v>
      </c>
      <c r="G39" s="23">
        <v>62.399999999999991</v>
      </c>
      <c r="H39" s="23">
        <v>225.8</v>
      </c>
      <c r="I39" s="23">
        <v>97.699999999999974</v>
      </c>
      <c r="J39" s="23">
        <v>177.2</v>
      </c>
      <c r="K39" s="23">
        <v>352.69999999999993</v>
      </c>
      <c r="L39" s="23">
        <v>41.300000000000004</v>
      </c>
      <c r="M39" s="23">
        <v>4.3</v>
      </c>
      <c r="N39" s="23">
        <v>3</v>
      </c>
      <c r="O39" s="12">
        <f t="shared" si="0"/>
        <v>999.49999999999989</v>
      </c>
    </row>
    <row r="40" spans="2:15" ht="15.6" thickTop="1" thickBot="1" x14ac:dyDescent="0.35">
      <c r="B40" s="24">
        <v>2017</v>
      </c>
      <c r="C40" s="22">
        <v>3.8</v>
      </c>
      <c r="D40" s="23">
        <v>10.7</v>
      </c>
      <c r="E40" s="23">
        <v>0.4</v>
      </c>
      <c r="F40" s="23">
        <v>9</v>
      </c>
      <c r="G40" s="23">
        <v>311.5</v>
      </c>
      <c r="H40" s="23">
        <v>220.6</v>
      </c>
      <c r="I40" s="23">
        <v>115</v>
      </c>
      <c r="J40" s="23">
        <v>196.8</v>
      </c>
      <c r="K40" s="23">
        <v>140.5</v>
      </c>
      <c r="L40" s="23">
        <v>117.39999999999999</v>
      </c>
      <c r="M40" s="23">
        <v>0</v>
      </c>
      <c r="N40" s="23">
        <v>0.1</v>
      </c>
      <c r="O40" s="12">
        <f t="shared" si="0"/>
        <v>1125.8</v>
      </c>
    </row>
    <row r="41" spans="2:15" ht="15.6" thickTop="1" thickBot="1" x14ac:dyDescent="0.35">
      <c r="B41" s="24">
        <v>2018</v>
      </c>
      <c r="C41" s="22">
        <v>0.4</v>
      </c>
      <c r="D41" s="23">
        <v>10.5</v>
      </c>
      <c r="E41" s="23">
        <v>3.1</v>
      </c>
      <c r="F41" s="23">
        <v>19.7</v>
      </c>
      <c r="G41" s="23">
        <v>196.29999999999998</v>
      </c>
      <c r="H41" s="23">
        <v>293</v>
      </c>
      <c r="I41" s="23">
        <v>18.7</v>
      </c>
      <c r="J41" s="23">
        <v>117.6</v>
      </c>
      <c r="K41" s="23">
        <v>174.7</v>
      </c>
      <c r="L41" s="23">
        <v>178.00000000000003</v>
      </c>
      <c r="M41" s="23">
        <v>0</v>
      </c>
      <c r="N41" s="23">
        <v>0.1</v>
      </c>
      <c r="O41" s="12">
        <f t="shared" si="0"/>
        <v>1012.1</v>
      </c>
    </row>
    <row r="42" spans="2:15" ht="15.6" thickTop="1" thickBot="1" x14ac:dyDescent="0.35">
      <c r="B42" s="24">
        <v>2019</v>
      </c>
      <c r="C42" s="22">
        <v>3.2</v>
      </c>
      <c r="D42" s="23">
        <v>3.3</v>
      </c>
      <c r="E42" s="23">
        <v>6.3</v>
      </c>
      <c r="F42" s="23">
        <v>25</v>
      </c>
      <c r="G42" s="23">
        <v>58.1</v>
      </c>
      <c r="H42" s="23">
        <v>85.6</v>
      </c>
      <c r="I42" s="23">
        <v>71.899999999999991</v>
      </c>
      <c r="J42" s="23">
        <v>220.8</v>
      </c>
      <c r="K42" s="23">
        <v>236.9</v>
      </c>
      <c r="L42" s="23">
        <v>286.60000000000002</v>
      </c>
      <c r="M42" s="23">
        <v>23.5</v>
      </c>
      <c r="N42" s="23">
        <v>5.3</v>
      </c>
      <c r="O42" s="12">
        <f t="shared" si="0"/>
        <v>1026.5</v>
      </c>
    </row>
    <row r="43" spans="2:15" ht="15.6" thickTop="1" thickBot="1" x14ac:dyDescent="0.35">
      <c r="B43" s="24">
        <v>2020</v>
      </c>
      <c r="C43" s="22">
        <v>5.3</v>
      </c>
      <c r="D43" s="23">
        <v>0.9</v>
      </c>
      <c r="E43" s="23"/>
      <c r="F43" s="23"/>
      <c r="G43" s="23"/>
      <c r="H43" s="23"/>
      <c r="I43" s="23"/>
      <c r="J43" s="23"/>
      <c r="K43" s="23"/>
      <c r="L43" s="23"/>
      <c r="M43" s="23"/>
      <c r="N43" s="23"/>
      <c r="O43" s="12">
        <f t="shared" si="0"/>
        <v>6.2</v>
      </c>
    </row>
    <row r="44" spans="2:15" ht="15" thickTop="1" x14ac:dyDescent="0.3">
      <c r="B44" s="13" t="s">
        <v>124</v>
      </c>
      <c r="C44" s="29">
        <f>AVERAGE(C13:C43)</f>
        <v>2.5935483870967744</v>
      </c>
      <c r="D44" s="29">
        <f>AVERAGE(D13:D43)</f>
        <v>4.9741935483870972</v>
      </c>
      <c r="E44" s="29">
        <f>AVERAGE(E13:E43)</f>
        <v>9.4499999999999993</v>
      </c>
      <c r="F44" s="29">
        <f t="shared" ref="F44:N44" si="1">AVERAGE(F13:F43)</f>
        <v>30.073333333333338</v>
      </c>
      <c r="G44" s="29">
        <f t="shared" si="1"/>
        <v>137.94000000000003</v>
      </c>
      <c r="H44" s="29">
        <f t="shared" si="1"/>
        <v>255.62000000000003</v>
      </c>
      <c r="I44" s="29">
        <f t="shared" si="1"/>
        <v>178.41333333333333</v>
      </c>
      <c r="J44" s="29">
        <f t="shared" si="1"/>
        <v>204.1766666666667</v>
      </c>
      <c r="K44" s="29">
        <f t="shared" si="1"/>
        <v>238.23333333333323</v>
      </c>
      <c r="L44" s="29">
        <f t="shared" si="1"/>
        <v>140.39000000000001</v>
      </c>
      <c r="M44" s="29">
        <f t="shared" si="1"/>
        <v>39.530000000000008</v>
      </c>
      <c r="N44" s="29">
        <f t="shared" si="1"/>
        <v>5.3466666666666667</v>
      </c>
      <c r="O44" s="30">
        <f>AVERAGE(O13:O43)</f>
        <v>1206.7677419354836</v>
      </c>
    </row>
    <row r="45" spans="2:15" x14ac:dyDescent="0.3">
      <c r="B45" s="31" t="s">
        <v>125</v>
      </c>
      <c r="C45" s="32">
        <f>PERCENTILE(C13:C43,0.25)</f>
        <v>0.2</v>
      </c>
      <c r="D45" s="32">
        <f>PERCENTILE(D13:D43,0.25)</f>
        <v>0.4</v>
      </c>
      <c r="E45" s="32">
        <f t="shared" ref="E45:N45" si="2">PERCENTILE(E13:E43,0.25)</f>
        <v>0.75</v>
      </c>
      <c r="F45" s="32">
        <f t="shared" si="2"/>
        <v>12.55</v>
      </c>
      <c r="G45" s="32">
        <f t="shared" si="2"/>
        <v>78.5</v>
      </c>
      <c r="H45" s="32">
        <f t="shared" si="2"/>
        <v>193.6</v>
      </c>
      <c r="I45" s="32">
        <f t="shared" si="2"/>
        <v>116.52500000000001</v>
      </c>
      <c r="J45" s="32">
        <f t="shared" si="2"/>
        <v>113.1</v>
      </c>
      <c r="K45" s="32">
        <f t="shared" si="2"/>
        <v>176.07499999999999</v>
      </c>
      <c r="L45" s="32">
        <f t="shared" si="2"/>
        <v>86.2</v>
      </c>
      <c r="M45" s="32">
        <f t="shared" si="2"/>
        <v>4.45</v>
      </c>
      <c r="N45" s="32">
        <f t="shared" si="2"/>
        <v>0.72500000000000009</v>
      </c>
      <c r="O45" s="32">
        <f>SUM(C45:N45)</f>
        <v>783.07500000000016</v>
      </c>
    </row>
    <row r="46" spans="2:15" x14ac:dyDescent="0.3">
      <c r="B46" s="14" t="s">
        <v>126</v>
      </c>
      <c r="C46" s="33">
        <f>MAX(C13:C43)</f>
        <v>14.4</v>
      </c>
      <c r="D46" s="33">
        <f>MAX(D13:D43)</f>
        <v>52.2</v>
      </c>
      <c r="E46" s="33">
        <f>MAX(E13:E43)</f>
        <v>63.7</v>
      </c>
      <c r="F46" s="33">
        <f t="shared" ref="F46:N46" si="3">MAX(F13:F43)</f>
        <v>108.2</v>
      </c>
      <c r="G46" s="33">
        <f t="shared" si="3"/>
        <v>427.4</v>
      </c>
      <c r="H46" s="33">
        <f t="shared" si="3"/>
        <v>460.3</v>
      </c>
      <c r="I46" s="33">
        <f t="shared" si="3"/>
        <v>415.1</v>
      </c>
      <c r="J46" s="33">
        <f t="shared" si="3"/>
        <v>470.8</v>
      </c>
      <c r="K46" s="33">
        <f t="shared" si="3"/>
        <v>396.3</v>
      </c>
      <c r="L46" s="33">
        <f t="shared" si="3"/>
        <v>384.5</v>
      </c>
      <c r="M46" s="33">
        <f t="shared" si="3"/>
        <v>355.5</v>
      </c>
      <c r="N46" s="33">
        <f t="shared" si="3"/>
        <v>51.8</v>
      </c>
      <c r="O46" s="34">
        <f>MAX(O13:O43)</f>
        <v>2078.1</v>
      </c>
    </row>
    <row r="47" spans="2:15" x14ac:dyDescent="0.3">
      <c r="B47" s="15" t="s">
        <v>127</v>
      </c>
      <c r="C47" s="35">
        <f>MIN(C13:C43)</f>
        <v>0</v>
      </c>
      <c r="D47" s="35">
        <f>MIN(D13:D43)</f>
        <v>0</v>
      </c>
      <c r="E47" s="35">
        <f>MIN(E13:E43)</f>
        <v>0</v>
      </c>
      <c r="F47" s="35">
        <f t="shared" ref="F47:N47" si="4">MIN(F13:F43)</f>
        <v>0</v>
      </c>
      <c r="G47" s="35">
        <f t="shared" si="4"/>
        <v>21.9</v>
      </c>
      <c r="H47" s="35">
        <f t="shared" si="4"/>
        <v>85.6</v>
      </c>
      <c r="I47" s="35">
        <f t="shared" si="4"/>
        <v>18.7</v>
      </c>
      <c r="J47" s="35">
        <f t="shared" si="4"/>
        <v>64.099999999999994</v>
      </c>
      <c r="K47" s="35">
        <f t="shared" si="4"/>
        <v>90.2</v>
      </c>
      <c r="L47" s="35">
        <f t="shared" si="4"/>
        <v>26.8</v>
      </c>
      <c r="M47" s="35">
        <f t="shared" si="4"/>
        <v>0</v>
      </c>
      <c r="N47" s="35">
        <f t="shared" si="4"/>
        <v>0</v>
      </c>
      <c r="O47" s="36">
        <f>MIN(O13:O43)</f>
        <v>6.2</v>
      </c>
    </row>
    <row r="48" spans="2:15" x14ac:dyDescent="0.3"/>
    <row r="49" spans="3:15" x14ac:dyDescent="0.3">
      <c r="C49" s="1"/>
      <c r="D49" s="1"/>
      <c r="E49" s="1"/>
      <c r="F49" s="1"/>
      <c r="G49" s="1"/>
      <c r="H49" s="1"/>
      <c r="I49" s="1"/>
      <c r="J49" s="1"/>
      <c r="K49" s="1"/>
      <c r="L49" s="1"/>
      <c r="M49" s="1"/>
      <c r="N49" s="1"/>
      <c r="O49" s="1"/>
    </row>
    <row r="50" spans="3:15" x14ac:dyDescent="0.3"/>
    <row r="51" spans="3:15" x14ac:dyDescent="0.3"/>
    <row r="52" spans="3:15" x14ac:dyDescent="0.3"/>
    <row r="53" spans="3:15" x14ac:dyDescent="0.3"/>
    <row r="54" spans="3:15" x14ac:dyDescent="0.3"/>
    <row r="55" spans="3:15" x14ac:dyDescent="0.3"/>
    <row r="56" spans="3:15" x14ac:dyDescent="0.3"/>
    <row r="57" spans="3:15" x14ac:dyDescent="0.3"/>
    <row r="58" spans="3:15" x14ac:dyDescent="0.3"/>
    <row r="59" spans="3:15" x14ac:dyDescent="0.3"/>
    <row r="60" spans="3:15" x14ac:dyDescent="0.3"/>
    <row r="61" spans="3:15" x14ac:dyDescent="0.3"/>
    <row r="62" spans="3:15" x14ac:dyDescent="0.3"/>
    <row r="63" spans="3:15" x14ac:dyDescent="0.3"/>
    <row r="64" spans="3:15" x14ac:dyDescent="0.3"/>
    <row r="65" spans="2:15" x14ac:dyDescent="0.3"/>
    <row r="66" spans="2:15" x14ac:dyDescent="0.3"/>
    <row r="67" spans="2:15" ht="21" x14ac:dyDescent="0.4">
      <c r="B67" s="343"/>
      <c r="C67" s="343"/>
      <c r="D67" s="343"/>
      <c r="E67" s="343"/>
      <c r="F67" s="343"/>
      <c r="G67" s="343"/>
      <c r="H67" s="343"/>
      <c r="I67" s="343"/>
      <c r="J67" s="343"/>
      <c r="K67" s="343"/>
      <c r="L67" s="343"/>
      <c r="M67" s="343"/>
      <c r="N67" s="343"/>
      <c r="O67" s="343"/>
    </row>
  </sheetData>
  <sheetProtection algorithmName="SHA-512" hashValue="o29DSFf7lexmkb8A2qz84VSrnyWLi05IsuagvktqBLr6/VkgtcMYqcXwh/z+c4sgMfnfGGXc3QGlyxaXzcr4aw==" saltValue="yJ222p16d53DMVrfCobofg==" spinCount="100000" sheet="1" objects="1" scenarios="1"/>
  <mergeCells count="4">
    <mergeCell ref="B10:O10"/>
    <mergeCell ref="B11:B12"/>
    <mergeCell ref="B67:O67"/>
    <mergeCell ref="C7:E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Condiciones de uso</vt:lpstr>
      <vt:lpstr>Info Base</vt:lpstr>
      <vt:lpstr>AC-2 - Información General </vt:lpstr>
      <vt:lpstr>AC-2 Artefactos</vt:lpstr>
      <vt:lpstr>AC-2 Aprovechamiento de Agua</vt:lpstr>
      <vt:lpstr>Datos Pluviales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José Manuel Avila Utrera</cp:lastModifiedBy>
  <dcterms:created xsi:type="dcterms:W3CDTF">2021-11-18T15:47:53Z</dcterms:created>
  <dcterms:modified xsi:type="dcterms:W3CDTF">2025-05-08T16:12:49Z</dcterms:modified>
</cp:coreProperties>
</file>